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ama_\Downloads\"/>
    </mc:Choice>
  </mc:AlternateContent>
  <xr:revisionPtr revIDLastSave="0" documentId="13_ncr:1_{ED1EAD30-C3E9-4879-B2F3-1C345B2306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sc-erosion" sheetId="6" r:id="rId1"/>
    <sheet name="Hoja1" sheetId="1" state="hidden" r:id="rId2"/>
  </sheets>
  <definedNames>
    <definedName name="_xlnm._FilterDatabase" localSheetId="1" hidden="1">Hoja1!$A$1:$AM$78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6" l="1"/>
  <c r="H14" i="6"/>
  <c r="H13" i="6"/>
  <c r="H12" i="6"/>
  <c r="H11" i="6"/>
  <c r="H10" i="6"/>
  <c r="H9" i="6"/>
  <c r="H8" i="6"/>
  <c r="H7" i="6"/>
  <c r="H6" i="6"/>
  <c r="H5" i="6"/>
  <c r="H4" i="6"/>
  <c r="H3" i="6"/>
  <c r="H2" i="6"/>
  <c r="AA77" i="1" l="1"/>
  <c r="AA76" i="1"/>
  <c r="D77" i="1"/>
  <c r="D76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AB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Z76" i="1" l="1"/>
  <c r="W74" i="1"/>
  <c r="AB74" i="1"/>
  <c r="Z75" i="1"/>
  <c r="Z77" i="1"/>
  <c r="W77" i="1"/>
  <c r="W76" i="1"/>
  <c r="W75" i="1"/>
  <c r="AB75" i="1"/>
  <c r="AB76" i="1"/>
  <c r="AB77" i="1"/>
  <c r="Z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77" i="1" l="1"/>
  <c r="P75" i="1"/>
  <c r="P76" i="1"/>
  <c r="L77" i="1"/>
  <c r="I77" i="1"/>
  <c r="J77" i="1"/>
  <c r="D74" i="1"/>
  <c r="F75" i="1"/>
  <c r="F77" i="1"/>
  <c r="AM75" i="1"/>
  <c r="AL75" i="1"/>
  <c r="AK75" i="1"/>
  <c r="AJ75" i="1"/>
  <c r="AI75" i="1"/>
  <c r="AH75" i="1"/>
  <c r="AG75" i="1"/>
  <c r="AF75" i="1"/>
  <c r="AE75" i="1"/>
  <c r="AD75" i="1"/>
  <c r="AC75" i="1"/>
  <c r="AA75" i="1"/>
  <c r="Y75" i="1"/>
  <c r="X75" i="1"/>
  <c r="V75" i="1"/>
  <c r="U75" i="1"/>
  <c r="T75" i="1"/>
  <c r="S75" i="1"/>
  <c r="R75" i="1"/>
  <c r="Q75" i="1"/>
  <c r="O75" i="1"/>
  <c r="N75" i="1"/>
  <c r="M75" i="1"/>
  <c r="L75" i="1"/>
  <c r="K75" i="1"/>
  <c r="J75" i="1"/>
  <c r="I75" i="1"/>
  <c r="H75" i="1"/>
  <c r="G75" i="1"/>
  <c r="E75" i="1"/>
  <c r="D75" i="1"/>
  <c r="AM77" i="1" l="1"/>
  <c r="AL77" i="1"/>
  <c r="AK77" i="1"/>
  <c r="AJ77" i="1"/>
  <c r="AI77" i="1"/>
  <c r="AH77" i="1"/>
  <c r="AC77" i="1"/>
  <c r="Y77" i="1"/>
  <c r="X77" i="1"/>
  <c r="V77" i="1"/>
  <c r="U77" i="1"/>
  <c r="T77" i="1"/>
  <c r="S77" i="1"/>
  <c r="R77" i="1"/>
  <c r="Q77" i="1"/>
  <c r="O77" i="1"/>
  <c r="N77" i="1"/>
  <c r="M77" i="1"/>
  <c r="K77" i="1"/>
  <c r="H77" i="1"/>
  <c r="G77" i="1"/>
  <c r="E77" i="1"/>
  <c r="AM76" i="1"/>
  <c r="AL76" i="1"/>
  <c r="AK76" i="1"/>
  <c r="AJ76" i="1"/>
  <c r="AI76" i="1"/>
  <c r="AH76" i="1"/>
  <c r="AC76" i="1"/>
  <c r="Y76" i="1"/>
  <c r="X76" i="1"/>
  <c r="V76" i="1"/>
  <c r="U76" i="1"/>
  <c r="T76" i="1"/>
  <c r="S76" i="1"/>
  <c r="R76" i="1"/>
  <c r="Q76" i="1"/>
  <c r="O76" i="1"/>
  <c r="N76" i="1"/>
  <c r="M76" i="1"/>
  <c r="L76" i="1"/>
  <c r="K76" i="1"/>
  <c r="J76" i="1"/>
  <c r="I76" i="1"/>
  <c r="H76" i="1"/>
  <c r="G76" i="1"/>
  <c r="F76" i="1"/>
  <c r="E76" i="1"/>
</calcChain>
</file>

<file path=xl/sharedStrings.xml><?xml version="1.0" encoding="utf-8"?>
<sst xmlns="http://schemas.openxmlformats.org/spreadsheetml/2006/main" count="384" uniqueCount="143">
  <si>
    <t>BASE DE DATOS MICROCUENCAS</t>
  </si>
  <si>
    <t>NOMBRE</t>
  </si>
  <si>
    <t>AREA (HA)</t>
  </si>
  <si>
    <t>No. MUNICIPIOS</t>
  </si>
  <si>
    <t>INDICE GRAVELIUS</t>
  </si>
  <si>
    <t>PERIMETRO KM</t>
  </si>
  <si>
    <t>ELEVACION MSNM</t>
  </si>
  <si>
    <t>MINIMA</t>
  </si>
  <si>
    <t>MAXIMA</t>
  </si>
  <si>
    <t>MEDIA</t>
  </si>
  <si>
    <t>DESNIVEL (M)</t>
  </si>
  <si>
    <t>PENDIENTE MEDIA (%)</t>
  </si>
  <si>
    <t>RELACION RELIEVE (M/KM)</t>
  </si>
  <si>
    <t>INTEGRAL HIPSOMETRICA</t>
  </si>
  <si>
    <t>ETP (MM/MES)</t>
  </si>
  <si>
    <t xml:space="preserve">ESC. TOTAL (MM/MES) </t>
  </si>
  <si>
    <t xml:space="preserve">INDICE SEQUIA </t>
  </si>
  <si>
    <t xml:space="preserve">GENERAL </t>
  </si>
  <si>
    <t>PERIODO 1</t>
  </si>
  <si>
    <t>PERIODO 2</t>
  </si>
  <si>
    <t>INDICE DIVERSIDAD PAISAJE</t>
  </si>
  <si>
    <t>PASTIZAL</t>
  </si>
  <si>
    <t xml:space="preserve">CULTIVOS </t>
  </si>
  <si>
    <t>MATORRAL</t>
  </si>
  <si>
    <t>AREA CONSTRUIDA</t>
  </si>
  <si>
    <t>ARBOREA</t>
  </si>
  <si>
    <t>AREA (KM2)</t>
  </si>
  <si>
    <t>TON/HA</t>
  </si>
  <si>
    <t xml:space="preserve">EROSION TOTAL </t>
  </si>
  <si>
    <t>BAJA (&lt;15)</t>
  </si>
  <si>
    <t>MEDIA 15-25</t>
  </si>
  <si>
    <t>ALTA &gt;25</t>
  </si>
  <si>
    <t>AREA POR NIVEL DE EROSION (KM2)</t>
  </si>
  <si>
    <t xml:space="preserve"> </t>
  </si>
  <si>
    <t xml:space="preserve">ABELARDO L. RODRIGUEZ, COMITAN </t>
  </si>
  <si>
    <t>PRECIPITACION (MM/MES)</t>
  </si>
  <si>
    <t>SECO</t>
  </si>
  <si>
    <t>HUMEDO</t>
  </si>
  <si>
    <t>PROPORCION DE COBERTURA (%)</t>
  </si>
  <si>
    <t xml:space="preserve">PERDIDA </t>
  </si>
  <si>
    <t>ADOLFO LOPEZ MATEOS, CINTALAPA</t>
  </si>
  <si>
    <t>ALVARO OBREGON, HUEHUETAN</t>
  </si>
  <si>
    <t>ANGEL ALBINO CORZO, LA TRINITARIA</t>
  </si>
  <si>
    <t>ESTABLE</t>
  </si>
  <si>
    <t>AQUILES SERDAN, MAZATAN</t>
  </si>
  <si>
    <t xml:space="preserve">MEDIA </t>
  </si>
  <si>
    <t>MIN</t>
  </si>
  <si>
    <t>MAX</t>
  </si>
  <si>
    <t>BELISARIO DOMINGUEZ, MOTOZINTLA</t>
  </si>
  <si>
    <t>BETANIA, TEOPISCA</t>
  </si>
  <si>
    <t>BOCHIL</t>
  </si>
  <si>
    <t>CACAHOATAN</t>
  </si>
  <si>
    <t>CHALAM, CHENALHÓ</t>
  </si>
  <si>
    <t>CHAMULA</t>
  </si>
  <si>
    <t xml:space="preserve">CHAMULAPA, HUEHUETÁN </t>
  </si>
  <si>
    <t>CHIAPAS, LAS MARGARITAS</t>
  </si>
  <si>
    <t>CHIHUAHUA, LA TRINITARIA</t>
  </si>
  <si>
    <t>CONOLHIJA, OXCHUC</t>
  </si>
  <si>
    <t>CORRAL HIERBA, LAS ROSAS</t>
  </si>
  <si>
    <t>EL AGUACATE, MAZATÁN</t>
  </si>
  <si>
    <t>EL CERRÓN, PIJIJIAPAN</t>
  </si>
  <si>
    <t>EL CHAPARRÓN, TAPACHULA</t>
  </si>
  <si>
    <t>EL JOBO, TUXTLA GUTIÉRREZ</t>
  </si>
  <si>
    <t>EL TRIUNFO, ESCUINTLA</t>
  </si>
  <si>
    <t>GABRIEL ESQUINCA, CHIAPA DE CORZO</t>
  </si>
  <si>
    <t>GABRIEL LEYVA V. LAS MARGARITAS</t>
  </si>
  <si>
    <t>GUADALUPE VICTORIA, OCOZOCOAUTLA</t>
  </si>
  <si>
    <t>IXTAPA</t>
  </si>
  <si>
    <t>JOSÉ MARÍA PINO SUÁREZ, JIQUIPILAS</t>
  </si>
  <si>
    <t>JULIÁN GRAJALES, JIQUIPILAS</t>
  </si>
  <si>
    <t>LA CANDELARIA, CHAMULA</t>
  </si>
  <si>
    <t>LA FLORESTA, COMITÁN</t>
  </si>
  <si>
    <t>LAS JOYAS, LA CONCORDIA</t>
  </si>
  <si>
    <t>LAS PALMAS, TONALÁ</t>
  </si>
  <si>
    <t>LOS ÁNGELES, VILLAFLORES</t>
  </si>
  <si>
    <t>LOS POZOS, HUIXTÁN</t>
  </si>
  <si>
    <t>LA MICA, ARRIAGA</t>
  </si>
  <si>
    <t>LOS AMATES, VILLA CORZO</t>
  </si>
  <si>
    <t>MAZATÁN</t>
  </si>
  <si>
    <t>MIGUEL ALEMÁN, MOTOZINTLA</t>
  </si>
  <si>
    <t>MONTERREY, SAN FERNANDO</t>
  </si>
  <si>
    <t>MOTOZINTLA DE MENDOZA</t>
  </si>
  <si>
    <t>MONTE BONITO, ARRIAGA</t>
  </si>
  <si>
    <t>NATILTON, CHANAL</t>
  </si>
  <si>
    <t>NUEVA COPA, PIJIJIAPAN</t>
  </si>
  <si>
    <t>PLAYA VISTA, CHIAPA DE CORZO</t>
  </si>
  <si>
    <t>PRESIDENTE ECHEVERRIA, VENUSTIANO CARRANZA</t>
  </si>
  <si>
    <t>PLAN DE AYALA, VILLA CORZO</t>
  </si>
  <si>
    <t xml:space="preserve">POZA GALANA, ARRIAGA </t>
  </si>
  <si>
    <t>RAYMUNDO FLORES FUENTE, TONALÁ</t>
  </si>
  <si>
    <t>RICARDO FLORES MAGÓN, VENUSTIANO CARRANZA</t>
  </si>
  <si>
    <t>ROSENDO SALAZAR, CINTALAPA</t>
  </si>
  <si>
    <t>SAN CRISTÓBAL DE LAS CASAS</t>
  </si>
  <si>
    <t xml:space="preserve">SAN FERNANDO </t>
  </si>
  <si>
    <t>SESECAPA, MAPASTEPEC</t>
  </si>
  <si>
    <t>SOLO DIOS, MAPASTEPEC</t>
  </si>
  <si>
    <t>TAPACHULA DE CORDOVA Y ORDOÑEZ, TUXTLA CHICO</t>
  </si>
  <si>
    <t>TIERRA SANTA, VILLA CORZO</t>
  </si>
  <si>
    <t>TIERRA Y LIBERTAD, JIQUIPILAS</t>
  </si>
  <si>
    <t>TONALÁ</t>
  </si>
  <si>
    <t>TRES DE MAYO, MAPASTEPEC</t>
  </si>
  <si>
    <t>TRES PICOS, VILLAFLORES</t>
  </si>
  <si>
    <t>TUXTLA GUTIÉRREZ</t>
  </si>
  <si>
    <t>TZAJALTETIC, CHAMULA</t>
  </si>
  <si>
    <t>TZOPILJA, HUIXTÁN</t>
  </si>
  <si>
    <t>URBINA, PIJIJIAPAN</t>
  </si>
  <si>
    <t>VEINTE DE NOVIEMBRE, TAPACHULA</t>
  </si>
  <si>
    <t>VENUSTIANO CARRANZA, LA INDEPENDENCIA</t>
  </si>
  <si>
    <t>VICENTE GUERRERO, OCOZOCOAUTLA DE ESPINOSA</t>
  </si>
  <si>
    <t>VALLE DE CUXTEPEQUES, LA CONCORDIA</t>
  </si>
  <si>
    <t>YALTEM, CHAMULA</t>
  </si>
  <si>
    <t>ZARAGOZA, TAPACHULA</t>
  </si>
  <si>
    <t xml:space="preserve">ZARAGOZA LA MONTAÑA, COMITÁN DE DOMÍNGUEZ </t>
  </si>
  <si>
    <t>HUMEDAL HERBÁCEO</t>
  </si>
  <si>
    <t>SUELO DESNUDO</t>
  </si>
  <si>
    <t>CUERPOS DE AGUA PERMANENTES</t>
  </si>
  <si>
    <t>MANGLARES</t>
  </si>
  <si>
    <t>NÚM</t>
  </si>
  <si>
    <t xml:space="preserve">TOTAL </t>
  </si>
  <si>
    <t>ETP %</t>
  </si>
  <si>
    <t>ha</t>
  </si>
  <si>
    <t>AGROP HA</t>
  </si>
  <si>
    <t>MATORRRAL HA</t>
  </si>
  <si>
    <t>BERRIOZABAL</t>
  </si>
  <si>
    <t>OCUILAPA DE JUAREZ</t>
  </si>
  <si>
    <t>IGNACIO ZARAGOZA</t>
  </si>
  <si>
    <t>SAN ANTONIO BOMBRANO</t>
  </si>
  <si>
    <t>BERLIN</t>
  </si>
  <si>
    <t>EFRAIN A . GUTIERREZ</t>
  </si>
  <si>
    <t>LAS MARAVILLAS</t>
  </si>
  <si>
    <t>EL SABINO</t>
  </si>
  <si>
    <t>GENERAL FRANCISCO VILLA</t>
  </si>
  <si>
    <t>MONTERREY</t>
  </si>
  <si>
    <t>VILLAHERMOSA (REYMUNDO ENRIQUEZ)</t>
  </si>
  <si>
    <t>DR. MANUEL VELASCO SUÁREZ</t>
  </si>
  <si>
    <t>PRESA  NEZAHUALCÓYOTL</t>
  </si>
  <si>
    <t>OCOZOCOAUTLA DE ESPINOSA</t>
  </si>
  <si>
    <t>Erosion total (t/año)</t>
  </si>
  <si>
    <t>Erosion especifica (ton/ha/año)</t>
  </si>
  <si>
    <t>Volumen de escurrimiento total (m3/año)</t>
  </si>
  <si>
    <t>Escurrimiento especifico (m3/ha)</t>
  </si>
  <si>
    <t>Relacion erosión escurrimiento (ton/m3)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</si>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</sst>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wrapText="1"/>
    </xf>
    <xf numFmtId="0" fontId="0" fillId="0" borderId="1" xfId="0" applyBorder="1"/>
    <xf numFmtId="43" fontId="0" fillId="0" borderId="1" xfId="1" applyFont="1" applyBorder="1"/>
    <xf numFmtId="0" fontId="1" fillId="2" borderId="0" xfId="0" applyFont="1" applyFill="1" applyAlignment="1">
      <alignment horizontal="center"/>
    </xf>
    <xf numFmtId="43" fontId="0" fillId="0" borderId="1" xfId="0" applyNumberFormat="1" applyBorder="1"/>
    <xf numFmtId="43" fontId="0" fillId="2" borderId="1" xfId="1" applyFont="1" applyFill="1" applyBorder="1"/>
    <xf numFmtId="0" fontId="0" fillId="2" borderId="1" xfId="0" applyFill="1" applyBorder="1"/>
    <xf numFmtId="0" fontId="1" fillId="2" borderId="0" xfId="0" applyFont="1" applyFill="1" applyAlignment="1">
      <alignment horizontal="center" wrapText="1"/>
    </xf>
    <xf numFmtId="164" fontId="0" fillId="0" borderId="1" xfId="0" applyNumberFormat="1" applyBorder="1"/>
    <xf numFmtId="43" fontId="3" fillId="0" borderId="1" xfId="1" applyFont="1" applyBorder="1"/>
    <xf numFmtId="43" fontId="3" fillId="0" borderId="1" xfId="0" applyNumberFormat="1" applyFont="1" applyBorder="1"/>
    <xf numFmtId="0" fontId="1" fillId="3" borderId="0" xfId="0" applyFont="1" applyFill="1"/>
    <xf numFmtId="0" fontId="5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2" fontId="0" fillId="0" borderId="0" xfId="0" applyNumberForma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3" xfId="0" applyBorder="1"/>
    <xf numFmtId="43" fontId="4" fillId="0" borderId="3" xfId="1" applyFont="1" applyFill="1" applyBorder="1" applyAlignment="1">
      <alignment horizontal="left"/>
    </xf>
    <xf numFmtId="43" fontId="4" fillId="0" borderId="3" xfId="1" applyFont="1" applyFill="1" applyBorder="1"/>
    <xf numFmtId="0" fontId="1" fillId="0" borderId="1" xfId="0" applyFont="1" applyBorder="1"/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D04148AB-62BC-4DE8-AA4A-A0C4E78EA84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5"/>
  <sheetViews>
    <sheetView tabSelected="1" workbookViewId="0">
      <selection activeCell="C1" sqref="C1"/>
    </sheetView>
  </sheetViews>
  <sheetFormatPr baseColWidth="10" defaultRowHeight="14.5" x14ac:dyDescent="0.35"/>
  <cols>
    <col min="4" max="4" width="13.08984375" bestFit="1" customWidth="1"/>
    <col min="5" max="5" width="13.08984375" customWidth="1"/>
  </cols>
  <sheetData>
    <row r="1" spans="2:8" ht="58.5" thickBot="1" x14ac:dyDescent="0.4">
      <c r="B1" s="7" t="s">
        <v>142</v>
      </c>
      <c r="C1" s="27" t="s">
        <v>1</v>
      </c>
      <c r="D1" s="18" t="s">
        <v>139</v>
      </c>
      <c r="E1" s="18" t="s">
        <v>140</v>
      </c>
      <c r="F1" s="6" t="s">
        <v>137</v>
      </c>
      <c r="G1" s="3" t="s">
        <v>138</v>
      </c>
      <c r="H1" s="20" t="s">
        <v>141</v>
      </c>
    </row>
    <row r="2" spans="2:8" ht="15" thickBot="1" x14ac:dyDescent="0.4">
      <c r="B2" s="7">
        <v>1</v>
      </c>
      <c r="C2" s="24" t="s">
        <v>123</v>
      </c>
      <c r="D2" s="19">
        <v>67264.304183999993</v>
      </c>
      <c r="E2" s="19">
        <v>9.8951999999999991</v>
      </c>
      <c r="F2" s="7">
        <v>39513</v>
      </c>
      <c r="G2" s="8">
        <v>5.8331750036648335</v>
      </c>
      <c r="H2" s="21">
        <f t="shared" ref="H2:H15" si="0">+F2/D2</f>
        <v>0.58742895625461422</v>
      </c>
    </row>
    <row r="3" spans="2:8" ht="15" thickBot="1" x14ac:dyDescent="0.4">
      <c r="B3" s="7">
        <v>2</v>
      </c>
      <c r="C3" s="24" t="s">
        <v>124</v>
      </c>
      <c r="D3" s="19">
        <v>115865.92678319998</v>
      </c>
      <c r="E3" s="19">
        <v>10.647599999999999</v>
      </c>
      <c r="F3" s="7">
        <v>7881</v>
      </c>
      <c r="G3" s="8">
        <v>0.72679518918946329</v>
      </c>
      <c r="H3" s="21">
        <f t="shared" si="0"/>
        <v>6.8018270934356417E-2</v>
      </c>
    </row>
    <row r="4" spans="2:8" ht="15" thickBot="1" x14ac:dyDescent="0.4">
      <c r="B4" s="7">
        <v>3</v>
      </c>
      <c r="C4" s="24" t="s">
        <v>125</v>
      </c>
      <c r="D4" s="19">
        <v>69718.125119999997</v>
      </c>
      <c r="E4" s="19">
        <v>11.936399999999999</v>
      </c>
      <c r="F4" s="7">
        <v>2583</v>
      </c>
      <c r="G4" s="8">
        <v>0.44385836123987527</v>
      </c>
      <c r="H4" s="21">
        <f t="shared" si="0"/>
        <v>3.7049189081807599E-2</v>
      </c>
    </row>
    <row r="5" spans="2:8" ht="15" thickBot="1" x14ac:dyDescent="0.4">
      <c r="B5" s="7">
        <v>4</v>
      </c>
      <c r="C5" s="25" t="s">
        <v>126</v>
      </c>
      <c r="D5" s="19">
        <v>52222.212280799999</v>
      </c>
      <c r="E5" s="19">
        <v>9.5795999999999992</v>
      </c>
      <c r="F5" s="7">
        <v>16231</v>
      </c>
      <c r="G5" s="8">
        <v>2.9883391988688093</v>
      </c>
      <c r="H5" s="21">
        <f t="shared" si="0"/>
        <v>0.31080644214621839</v>
      </c>
    </row>
    <row r="6" spans="2:8" ht="15" thickBot="1" x14ac:dyDescent="0.4">
      <c r="B6" s="7">
        <v>5</v>
      </c>
      <c r="C6" s="24" t="s">
        <v>127</v>
      </c>
      <c r="D6" s="19">
        <v>42345.459719999999</v>
      </c>
      <c r="E6" s="19">
        <v>9.6300000000000008</v>
      </c>
      <c r="F6" s="7">
        <v>2963</v>
      </c>
      <c r="G6" s="8">
        <v>0.67626863133773607</v>
      </c>
      <c r="H6" s="21">
        <f t="shared" si="0"/>
        <v>6.9972082475717193E-2</v>
      </c>
    </row>
    <row r="7" spans="2:8" ht="15" thickBot="1" x14ac:dyDescent="0.4">
      <c r="B7" s="7">
        <v>6</v>
      </c>
      <c r="C7" s="24" t="s">
        <v>128</v>
      </c>
      <c r="D7" s="19">
        <v>49062.230783999999</v>
      </c>
      <c r="E7" s="19">
        <v>11.2896</v>
      </c>
      <c r="F7" s="7">
        <v>2653</v>
      </c>
      <c r="G7" s="8">
        <v>0.61110656818629416</v>
      </c>
      <c r="H7" s="21">
        <f t="shared" si="0"/>
        <v>5.4074182066445847E-2</v>
      </c>
    </row>
    <row r="8" spans="2:8" ht="15" thickBot="1" x14ac:dyDescent="0.4">
      <c r="B8" s="7">
        <v>7</v>
      </c>
      <c r="C8" s="24" t="s">
        <v>129</v>
      </c>
      <c r="D8" s="19">
        <v>66710.528567999994</v>
      </c>
      <c r="E8" s="19">
        <v>13.114799999999999</v>
      </c>
      <c r="F8" s="7">
        <v>4673</v>
      </c>
      <c r="G8" s="8">
        <v>0.92189354131998658</v>
      </c>
      <c r="H8" s="21">
        <f t="shared" si="0"/>
        <v>7.004891282245912E-2</v>
      </c>
    </row>
    <row r="9" spans="2:8" ht="15" thickBot="1" x14ac:dyDescent="0.4">
      <c r="B9" s="7">
        <v>8</v>
      </c>
      <c r="C9" s="24" t="s">
        <v>130</v>
      </c>
      <c r="D9" s="19">
        <v>49541.259380399999</v>
      </c>
      <c r="E9" s="19">
        <v>10.2468</v>
      </c>
      <c r="F9" s="7">
        <v>62415</v>
      </c>
      <c r="G9" s="8">
        <v>12.955629123814218</v>
      </c>
      <c r="H9" s="21">
        <f t="shared" si="0"/>
        <v>1.2598589696872591</v>
      </c>
    </row>
    <row r="10" spans="2:8" ht="15" thickBot="1" x14ac:dyDescent="0.4">
      <c r="B10" s="7">
        <v>9</v>
      </c>
      <c r="C10" s="24" t="s">
        <v>131</v>
      </c>
      <c r="D10" s="19">
        <v>138393.02563679998</v>
      </c>
      <c r="E10" s="19">
        <v>14.110799999999999</v>
      </c>
      <c r="F10" s="7">
        <v>6985</v>
      </c>
      <c r="G10" s="8">
        <v>0.71471846283039364</v>
      </c>
      <c r="H10" s="21">
        <f t="shared" si="0"/>
        <v>5.047219661438361E-2</v>
      </c>
    </row>
    <row r="11" spans="2:8" ht="15" thickBot="1" x14ac:dyDescent="0.4">
      <c r="B11" s="7">
        <v>10</v>
      </c>
      <c r="C11" s="26" t="s">
        <v>132</v>
      </c>
      <c r="D11" s="19">
        <v>107299.0604928</v>
      </c>
      <c r="E11" s="19">
        <v>12.249599999999999</v>
      </c>
      <c r="F11" s="7">
        <v>7812</v>
      </c>
      <c r="G11" s="8">
        <v>0.89495074563190258</v>
      </c>
      <c r="H11" s="21">
        <f t="shared" si="0"/>
        <v>7.2805856492324114E-2</v>
      </c>
    </row>
    <row r="12" spans="2:8" ht="15" thickBot="1" x14ac:dyDescent="0.4">
      <c r="B12" s="7">
        <v>11</v>
      </c>
      <c r="C12" s="24" t="s">
        <v>133</v>
      </c>
      <c r="D12" s="19">
        <v>118244.83731839999</v>
      </c>
      <c r="E12" s="19">
        <v>10.6272</v>
      </c>
      <c r="F12" s="7">
        <v>44852</v>
      </c>
      <c r="G12" s="8">
        <v>4.0451499777323745</v>
      </c>
      <c r="H12" s="21">
        <f t="shared" si="0"/>
        <v>0.37931465776578654</v>
      </c>
    </row>
    <row r="13" spans="2:8" ht="15" thickBot="1" x14ac:dyDescent="0.4">
      <c r="B13" s="7">
        <v>12</v>
      </c>
      <c r="C13" s="24" t="s">
        <v>136</v>
      </c>
      <c r="D13" s="19">
        <v>96726.519321600019</v>
      </c>
      <c r="E13" s="19">
        <v>9.6072000000000006</v>
      </c>
      <c r="F13" s="7">
        <v>32606</v>
      </c>
      <c r="G13" s="8">
        <v>3.249841723957013</v>
      </c>
      <c r="H13" s="21">
        <f t="shared" si="0"/>
        <v>0.33709473088337161</v>
      </c>
    </row>
    <row r="14" spans="2:8" ht="15" thickBot="1" x14ac:dyDescent="0.4">
      <c r="B14" s="7">
        <v>13</v>
      </c>
      <c r="C14" s="24" t="s">
        <v>134</v>
      </c>
      <c r="D14" s="19">
        <v>115360.4069376</v>
      </c>
      <c r="E14" s="19">
        <v>12.3072</v>
      </c>
      <c r="F14" s="7">
        <v>5325</v>
      </c>
      <c r="G14" s="8">
        <v>0.5702094323027016</v>
      </c>
      <c r="H14" s="21">
        <f t="shared" si="0"/>
        <v>4.6159684603751132E-2</v>
      </c>
    </row>
    <row r="15" spans="2:8" ht="15" thickBot="1" x14ac:dyDescent="0.4">
      <c r="B15" s="7">
        <v>14</v>
      </c>
      <c r="C15" s="26" t="s">
        <v>135</v>
      </c>
      <c r="D15" s="19">
        <v>665745.77376719995</v>
      </c>
      <c r="E15" s="19">
        <v>22.327199999999998</v>
      </c>
      <c r="F15" s="7">
        <v>3481</v>
      </c>
      <c r="G15" s="8">
        <v>1.1716849293784664</v>
      </c>
      <c r="H15" s="21">
        <f t="shared" si="0"/>
        <v>5.2287226403291403E-3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AM154"/>
  <sheetViews>
    <sheetView workbookViewId="0">
      <selection activeCell="W1" sqref="W1:Y1"/>
    </sheetView>
  </sheetViews>
  <sheetFormatPr baseColWidth="10" defaultRowHeight="14.5" x14ac:dyDescent="0.35"/>
  <cols>
    <col min="2" max="2" width="49.81640625" customWidth="1"/>
    <col min="3" max="3" width="14.81640625" hidden="1" customWidth="1"/>
    <col min="4" max="4" width="11.1796875" hidden="1" customWidth="1"/>
    <col min="5" max="9" width="0" hidden="1" customWidth="1"/>
    <col min="10" max="10" width="12.81640625" hidden="1" customWidth="1"/>
    <col min="11" max="13" width="0" hidden="1" customWidth="1"/>
    <col min="14" max="14" width="16" hidden="1" customWidth="1"/>
    <col min="15" max="18" width="0" hidden="1" customWidth="1"/>
    <col min="19" max="19" width="14.26953125" hidden="1" customWidth="1"/>
    <col min="20" max="22" width="0" hidden="1" customWidth="1"/>
    <col min="23" max="23" width="11.1796875" bestFit="1" customWidth="1"/>
    <col min="29" max="29" width="12.453125" customWidth="1"/>
    <col min="32" max="32" width="14.81640625" customWidth="1"/>
    <col min="33" max="33" width="12.54296875" customWidth="1"/>
  </cols>
  <sheetData>
    <row r="1" spans="1:39" x14ac:dyDescent="0.35">
      <c r="B1" t="s">
        <v>0</v>
      </c>
    </row>
    <row r="2" spans="1:39" hidden="1" x14ac:dyDescent="0.35">
      <c r="B2" s="1" t="s">
        <v>33</v>
      </c>
      <c r="C2" s="1"/>
      <c r="D2" s="1"/>
      <c r="E2" s="1"/>
      <c r="F2" s="4" t="s">
        <v>6</v>
      </c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22" t="s">
        <v>16</v>
      </c>
      <c r="S2" s="22"/>
      <c r="T2" s="22"/>
      <c r="U2" s="1"/>
      <c r="V2" s="17" t="s">
        <v>38</v>
      </c>
      <c r="W2" s="17"/>
      <c r="X2" s="17"/>
      <c r="Y2" s="17"/>
      <c r="Z2" s="17"/>
      <c r="AA2" s="17"/>
      <c r="AB2" s="17"/>
      <c r="AC2" s="17"/>
      <c r="AD2" s="5"/>
      <c r="AE2" s="5"/>
      <c r="AF2" s="5"/>
      <c r="AG2" s="5"/>
      <c r="AH2" s="22" t="s">
        <v>32</v>
      </c>
      <c r="AI2" s="22"/>
      <c r="AJ2" s="22"/>
      <c r="AK2" s="23" t="s">
        <v>28</v>
      </c>
      <c r="AL2" s="23"/>
      <c r="AM2" t="s">
        <v>39</v>
      </c>
    </row>
    <row r="3" spans="1:39" ht="43.5" hidden="1" x14ac:dyDescent="0.35">
      <c r="A3" t="s">
        <v>117</v>
      </c>
      <c r="B3" s="1" t="s">
        <v>1</v>
      </c>
      <c r="C3" s="1" t="s">
        <v>3</v>
      </c>
      <c r="D3" s="1" t="s">
        <v>2</v>
      </c>
      <c r="E3" s="1" t="s">
        <v>5</v>
      </c>
      <c r="F3" s="13" t="s">
        <v>7</v>
      </c>
      <c r="G3" s="9" t="s">
        <v>8</v>
      </c>
      <c r="H3" s="9" t="s">
        <v>9</v>
      </c>
      <c r="I3" s="2" t="s">
        <v>10</v>
      </c>
      <c r="J3" s="2" t="s">
        <v>11</v>
      </c>
      <c r="K3" s="2" t="s">
        <v>4</v>
      </c>
      <c r="L3" s="2" t="s">
        <v>12</v>
      </c>
      <c r="M3" s="2" t="s">
        <v>13</v>
      </c>
      <c r="N3" s="2" t="s">
        <v>35</v>
      </c>
      <c r="O3" s="2" t="s">
        <v>14</v>
      </c>
      <c r="P3" s="2" t="s">
        <v>119</v>
      </c>
      <c r="Q3" s="2" t="s">
        <v>15</v>
      </c>
      <c r="R3" s="3" t="s">
        <v>17</v>
      </c>
      <c r="S3" s="3" t="s">
        <v>18</v>
      </c>
      <c r="T3" s="3" t="s">
        <v>19</v>
      </c>
      <c r="U3" s="2" t="s">
        <v>20</v>
      </c>
      <c r="V3" s="6" t="s">
        <v>25</v>
      </c>
      <c r="W3" s="6" t="s">
        <v>120</v>
      </c>
      <c r="X3" s="6" t="s">
        <v>21</v>
      </c>
      <c r="Y3" s="6" t="s">
        <v>22</v>
      </c>
      <c r="Z3" s="6" t="s">
        <v>121</v>
      </c>
      <c r="AA3" s="6" t="s">
        <v>23</v>
      </c>
      <c r="AB3" s="6" t="s">
        <v>122</v>
      </c>
      <c r="AC3" s="6" t="s">
        <v>24</v>
      </c>
      <c r="AD3" s="6" t="s">
        <v>113</v>
      </c>
      <c r="AE3" s="6" t="s">
        <v>114</v>
      </c>
      <c r="AF3" s="6" t="s">
        <v>115</v>
      </c>
      <c r="AG3" s="6" t="s">
        <v>116</v>
      </c>
      <c r="AH3" s="3" t="s">
        <v>29</v>
      </c>
      <c r="AI3" s="3" t="s">
        <v>30</v>
      </c>
      <c r="AJ3" s="3" t="s">
        <v>31</v>
      </c>
      <c r="AK3" s="6" t="s">
        <v>26</v>
      </c>
      <c r="AL3" s="6" t="s">
        <v>27</v>
      </c>
    </row>
    <row r="4" spans="1:39" hidden="1" x14ac:dyDescent="0.35">
      <c r="A4">
        <v>1</v>
      </c>
      <c r="B4" s="7" t="s">
        <v>34</v>
      </c>
      <c r="C4" s="7">
        <v>3</v>
      </c>
      <c r="D4" s="8">
        <v>8340</v>
      </c>
      <c r="E4" s="7">
        <v>47.58</v>
      </c>
      <c r="F4" s="7">
        <v>1915</v>
      </c>
      <c r="G4" s="7">
        <v>2488</v>
      </c>
      <c r="H4" s="7">
        <v>2190</v>
      </c>
      <c r="I4" s="7">
        <v>573</v>
      </c>
      <c r="J4" s="7">
        <v>18.55</v>
      </c>
      <c r="K4" s="7">
        <v>2.16</v>
      </c>
      <c r="L4" s="7">
        <v>12.042999999999999</v>
      </c>
      <c r="M4" s="7">
        <v>0.48099999999999998</v>
      </c>
      <c r="N4" s="7">
        <v>87.54</v>
      </c>
      <c r="O4" s="7">
        <v>63.87</v>
      </c>
      <c r="P4" s="14">
        <f>+O4/N4*100</f>
        <v>72.960932145304994</v>
      </c>
      <c r="Q4" s="7">
        <v>57.19</v>
      </c>
      <c r="R4" s="7" t="s">
        <v>36</v>
      </c>
      <c r="S4" s="7" t="s">
        <v>37</v>
      </c>
      <c r="T4" s="7" t="s">
        <v>36</v>
      </c>
      <c r="U4" s="7">
        <v>0.38390000000000002</v>
      </c>
      <c r="V4" s="7">
        <v>76.599999999999994</v>
      </c>
      <c r="W4" s="15">
        <f>+D4*(V4/100)</f>
        <v>6388.44</v>
      </c>
      <c r="X4" s="7">
        <v>16.8</v>
      </c>
      <c r="Y4" s="7">
        <v>3</v>
      </c>
      <c r="Z4" s="15">
        <f>+D4*((X4+Y4)/100)</f>
        <v>1651.3200000000002</v>
      </c>
      <c r="AA4" s="7">
        <v>2.2000000000000002</v>
      </c>
      <c r="AB4" s="15">
        <f>+D4*(AA4/100)</f>
        <v>183.48000000000002</v>
      </c>
      <c r="AC4" s="7">
        <v>1.4</v>
      </c>
      <c r="AD4" s="7"/>
      <c r="AE4" s="7"/>
      <c r="AF4" s="7"/>
      <c r="AG4" s="7"/>
      <c r="AH4" s="7">
        <v>82.039000000000001</v>
      </c>
      <c r="AI4" s="7">
        <v>0</v>
      </c>
      <c r="AJ4" s="7">
        <v>1.0580000000000001</v>
      </c>
      <c r="AK4" s="7">
        <v>83.096999999999994</v>
      </c>
      <c r="AL4" s="7">
        <v>9953</v>
      </c>
      <c r="AM4" s="7"/>
    </row>
    <row r="5" spans="1:39" hidden="1" x14ac:dyDescent="0.35">
      <c r="A5">
        <v>2</v>
      </c>
      <c r="B5" s="7" t="s">
        <v>40</v>
      </c>
      <c r="C5" s="7">
        <v>2</v>
      </c>
      <c r="D5" s="8">
        <v>13124</v>
      </c>
      <c r="E5" s="7">
        <v>65.55</v>
      </c>
      <c r="F5" s="7">
        <v>328</v>
      </c>
      <c r="G5" s="7">
        <v>1216</v>
      </c>
      <c r="H5" s="7">
        <v>848</v>
      </c>
      <c r="I5" s="7">
        <v>888</v>
      </c>
      <c r="J5" s="7">
        <v>22.4</v>
      </c>
      <c r="K5" s="7">
        <v>2.605</v>
      </c>
      <c r="L5" s="7">
        <v>13.547000000000001</v>
      </c>
      <c r="M5" s="7">
        <v>0.58599999999999997</v>
      </c>
      <c r="N5" s="7">
        <v>106.93</v>
      </c>
      <c r="O5" s="7">
        <v>72.95</v>
      </c>
      <c r="P5" s="14">
        <f t="shared" ref="P5:P68" si="0">+O5/N5*100</f>
        <v>68.222201440194524</v>
      </c>
      <c r="Q5" s="7">
        <v>54.14</v>
      </c>
      <c r="R5" s="7" t="s">
        <v>36</v>
      </c>
      <c r="S5" s="7" t="s">
        <v>37</v>
      </c>
      <c r="T5" s="7" t="s">
        <v>36</v>
      </c>
      <c r="U5" s="7">
        <v>0.18479999999999999</v>
      </c>
      <c r="V5" s="7">
        <v>89.7</v>
      </c>
      <c r="W5" s="15">
        <f t="shared" ref="W5:W68" si="1">+D5*(V5/100)</f>
        <v>11772.228000000001</v>
      </c>
      <c r="X5" s="7">
        <v>9.9</v>
      </c>
      <c r="Y5" s="7"/>
      <c r="Z5" s="15">
        <f t="shared" ref="Z5:Z68" si="2">+D5*((X5+Y5)/100)</f>
        <v>1299.2760000000001</v>
      </c>
      <c r="AA5" s="7"/>
      <c r="AB5" s="15">
        <f t="shared" ref="AB5:AB68" si="3">+I5*((X5+Y5+AA5)/100)</f>
        <v>87.912000000000006</v>
      </c>
      <c r="AC5" s="7">
        <v>0.3</v>
      </c>
      <c r="AD5" s="7"/>
      <c r="AE5" s="7"/>
      <c r="AF5" s="7"/>
      <c r="AG5" s="7"/>
      <c r="AH5" s="7">
        <v>130.684</v>
      </c>
      <c r="AI5" s="7">
        <v>0</v>
      </c>
      <c r="AJ5" s="7">
        <v>0.11899999999999999</v>
      </c>
      <c r="AK5" s="7">
        <v>130.803</v>
      </c>
      <c r="AL5" s="7">
        <v>4372</v>
      </c>
      <c r="AM5" s="7"/>
    </row>
    <row r="6" spans="1:39" hidden="1" x14ac:dyDescent="0.35">
      <c r="A6">
        <v>3</v>
      </c>
      <c r="B6" s="7" t="s">
        <v>41</v>
      </c>
      <c r="C6" s="7">
        <v>2</v>
      </c>
      <c r="D6" s="8">
        <v>7620</v>
      </c>
      <c r="E6" s="7">
        <v>45.54</v>
      </c>
      <c r="F6" s="7">
        <v>10</v>
      </c>
      <c r="G6" s="7">
        <v>342</v>
      </c>
      <c r="H6" s="7">
        <v>97</v>
      </c>
      <c r="I6" s="7">
        <v>332</v>
      </c>
      <c r="J6" s="7">
        <v>8.4</v>
      </c>
      <c r="K6" s="7">
        <v>2.1659999999999999</v>
      </c>
      <c r="L6" s="7">
        <v>7.29</v>
      </c>
      <c r="M6" s="7">
        <v>0.28299999999999997</v>
      </c>
      <c r="N6" s="7">
        <v>193.04</v>
      </c>
      <c r="O6" s="7">
        <v>63.14</v>
      </c>
      <c r="P6" s="14">
        <f t="shared" si="0"/>
        <v>32.708246995441357</v>
      </c>
      <c r="Q6" s="7">
        <v>61.61</v>
      </c>
      <c r="R6" s="7" t="s">
        <v>36</v>
      </c>
      <c r="S6" s="7" t="s">
        <v>37</v>
      </c>
      <c r="T6" s="7" t="s">
        <v>36</v>
      </c>
      <c r="U6" s="7">
        <v>0.51559999999999995</v>
      </c>
      <c r="V6" s="7">
        <v>61.3</v>
      </c>
      <c r="W6" s="15">
        <f t="shared" si="1"/>
        <v>4671.0599999999995</v>
      </c>
      <c r="X6" s="7">
        <v>32.6</v>
      </c>
      <c r="Y6" s="7">
        <v>3.2</v>
      </c>
      <c r="Z6" s="15">
        <f t="shared" si="2"/>
        <v>2727.9600000000005</v>
      </c>
      <c r="AA6" s="7">
        <v>0.1</v>
      </c>
      <c r="AB6" s="15">
        <f t="shared" si="3"/>
        <v>119.18800000000002</v>
      </c>
      <c r="AC6" s="7">
        <v>2.8</v>
      </c>
      <c r="AD6" s="7"/>
      <c r="AE6" s="7"/>
      <c r="AF6" s="7"/>
      <c r="AG6" s="7"/>
      <c r="AH6" s="7">
        <v>74.119</v>
      </c>
      <c r="AI6" s="7">
        <v>0</v>
      </c>
      <c r="AJ6" s="7">
        <v>1.784</v>
      </c>
      <c r="AK6" s="7">
        <v>75.903000000000006</v>
      </c>
      <c r="AL6" s="7">
        <v>22951</v>
      </c>
      <c r="AM6" s="7"/>
    </row>
    <row r="7" spans="1:39" hidden="1" x14ac:dyDescent="0.35">
      <c r="A7">
        <v>4</v>
      </c>
      <c r="B7" s="7" t="s">
        <v>42</v>
      </c>
      <c r="C7" s="7">
        <v>1</v>
      </c>
      <c r="D7" s="8">
        <v>5624</v>
      </c>
      <c r="E7" s="7">
        <v>39.36</v>
      </c>
      <c r="F7" s="7">
        <v>849</v>
      </c>
      <c r="G7" s="7">
        <v>1869</v>
      </c>
      <c r="H7" s="7">
        <v>1281</v>
      </c>
      <c r="I7" s="7">
        <v>1020</v>
      </c>
      <c r="J7" s="7">
        <v>21.03</v>
      </c>
      <c r="K7" s="7">
        <v>2.1920000000000002</v>
      </c>
      <c r="L7" s="7">
        <v>25.917000000000002</v>
      </c>
      <c r="M7" s="7">
        <v>0.42599999999999999</v>
      </c>
      <c r="N7" s="7">
        <v>98.61</v>
      </c>
      <c r="O7" s="7">
        <v>56.38</v>
      </c>
      <c r="P7" s="14">
        <f t="shared" si="0"/>
        <v>57.174728729337801</v>
      </c>
      <c r="Q7" s="7">
        <v>49.94</v>
      </c>
      <c r="R7" s="7" t="s">
        <v>36</v>
      </c>
      <c r="S7" s="7" t="s">
        <v>43</v>
      </c>
      <c r="T7" s="7" t="s">
        <v>36</v>
      </c>
      <c r="U7" s="7">
        <v>0.56530000000000002</v>
      </c>
      <c r="V7" s="7">
        <v>60.2</v>
      </c>
      <c r="W7" s="15">
        <f t="shared" si="1"/>
        <v>3385.6479999999997</v>
      </c>
      <c r="X7" s="7">
        <v>19.600000000000001</v>
      </c>
      <c r="Y7" s="7">
        <v>1</v>
      </c>
      <c r="Z7" s="15">
        <f t="shared" si="2"/>
        <v>1158.5440000000001</v>
      </c>
      <c r="AA7" s="7">
        <v>18.399999999999999</v>
      </c>
      <c r="AB7" s="15">
        <f t="shared" si="3"/>
        <v>397.8</v>
      </c>
      <c r="AC7" s="7">
        <v>0.8</v>
      </c>
      <c r="AD7" s="7"/>
      <c r="AE7" s="7"/>
      <c r="AF7" s="7"/>
      <c r="AG7" s="7"/>
      <c r="AH7" s="7">
        <v>55.68</v>
      </c>
      <c r="AI7" s="7">
        <v>0</v>
      </c>
      <c r="AJ7" s="7">
        <v>0.36299999999999999</v>
      </c>
      <c r="AK7" s="7">
        <v>56.042999999999999</v>
      </c>
      <c r="AL7" s="7">
        <v>5552</v>
      </c>
      <c r="AM7" s="7"/>
    </row>
    <row r="8" spans="1:39" hidden="1" x14ac:dyDescent="0.35">
      <c r="A8">
        <v>5</v>
      </c>
      <c r="B8" s="7" t="s">
        <v>44</v>
      </c>
      <c r="C8" s="7">
        <v>2</v>
      </c>
      <c r="D8" s="8">
        <v>7440</v>
      </c>
      <c r="E8" s="7">
        <v>50.13</v>
      </c>
      <c r="F8" s="7">
        <v>-1</v>
      </c>
      <c r="G8" s="7">
        <v>57</v>
      </c>
      <c r="H8" s="7">
        <v>21</v>
      </c>
      <c r="I8" s="7">
        <v>58</v>
      </c>
      <c r="J8" s="7">
        <v>3.44</v>
      </c>
      <c r="K8" s="7">
        <v>2.6880000000000002</v>
      </c>
      <c r="L8" s="7">
        <v>1.157</v>
      </c>
      <c r="M8" s="7">
        <v>0.5</v>
      </c>
      <c r="N8" s="7">
        <v>174.95</v>
      </c>
      <c r="O8" s="7">
        <v>51.77</v>
      </c>
      <c r="P8" s="14">
        <f t="shared" si="0"/>
        <v>29.591311803372395</v>
      </c>
      <c r="Q8" s="7">
        <v>61.52</v>
      </c>
      <c r="R8" s="7" t="s">
        <v>36</v>
      </c>
      <c r="S8" s="7" t="s">
        <v>37</v>
      </c>
      <c r="T8" s="7" t="s">
        <v>36</v>
      </c>
      <c r="U8" s="7">
        <v>0.60819999999999996</v>
      </c>
      <c r="V8" s="7">
        <v>54</v>
      </c>
      <c r="W8" s="15">
        <f t="shared" si="1"/>
        <v>4017.6000000000004</v>
      </c>
      <c r="X8" s="7">
        <v>19.600000000000001</v>
      </c>
      <c r="Y8" s="7">
        <v>24.7</v>
      </c>
      <c r="Z8" s="15">
        <f t="shared" si="2"/>
        <v>3295.9199999999996</v>
      </c>
      <c r="AA8" s="7"/>
      <c r="AB8" s="15">
        <f t="shared" si="3"/>
        <v>25.693999999999996</v>
      </c>
      <c r="AC8" s="7">
        <v>1.5</v>
      </c>
      <c r="AD8" s="7"/>
      <c r="AE8" s="7"/>
      <c r="AF8" s="7"/>
      <c r="AG8" s="7"/>
      <c r="AH8" s="7">
        <v>73432</v>
      </c>
      <c r="AI8" s="7">
        <v>0</v>
      </c>
      <c r="AJ8" s="7">
        <v>0.68400000000000005</v>
      </c>
      <c r="AK8" s="7">
        <v>74.116</v>
      </c>
      <c r="AL8" s="7">
        <v>26794</v>
      </c>
      <c r="AM8" s="7"/>
    </row>
    <row r="9" spans="1:39" hidden="1" x14ac:dyDescent="0.35">
      <c r="A9">
        <v>6</v>
      </c>
      <c r="B9" s="7" t="s">
        <v>48</v>
      </c>
      <c r="C9" s="7">
        <v>3</v>
      </c>
      <c r="D9" s="8">
        <v>11424</v>
      </c>
      <c r="E9" s="7">
        <v>58.1</v>
      </c>
      <c r="F9" s="7">
        <v>179</v>
      </c>
      <c r="G9" s="7">
        <v>2314</v>
      </c>
      <c r="H9" s="7">
        <v>939</v>
      </c>
      <c r="I9" s="7">
        <v>2135</v>
      </c>
      <c r="J9" s="7">
        <v>33.19</v>
      </c>
      <c r="K9" s="7">
        <v>2.3519999999999999</v>
      </c>
      <c r="L9" s="7">
        <v>36.744999999999997</v>
      </c>
      <c r="M9" s="7">
        <v>0.35599999999999998</v>
      </c>
      <c r="N9" s="7">
        <v>334.97</v>
      </c>
      <c r="O9" s="7">
        <v>80.989999999999995</v>
      </c>
      <c r="P9" s="14">
        <f t="shared" si="0"/>
        <v>24.178284622503504</v>
      </c>
      <c r="Q9" s="7">
        <v>77.11</v>
      </c>
      <c r="R9" s="7" t="s">
        <v>36</v>
      </c>
      <c r="S9" s="7" t="s">
        <v>37</v>
      </c>
      <c r="T9" s="7" t="s">
        <v>36</v>
      </c>
      <c r="U9" s="7">
        <v>4.1700000000000001E-2</v>
      </c>
      <c r="V9" s="7">
        <v>97.9</v>
      </c>
      <c r="W9" s="15">
        <f t="shared" si="1"/>
        <v>11184.096000000001</v>
      </c>
      <c r="X9" s="7">
        <v>1.1000000000000001</v>
      </c>
      <c r="Y9" s="7"/>
      <c r="Z9" s="15">
        <f t="shared" si="2"/>
        <v>125.66400000000002</v>
      </c>
      <c r="AA9" s="7">
        <v>0.1</v>
      </c>
      <c r="AB9" s="15">
        <f t="shared" si="3"/>
        <v>25.620000000000005</v>
      </c>
      <c r="AC9" s="7">
        <v>0.9</v>
      </c>
      <c r="AD9" s="7"/>
      <c r="AE9" s="7"/>
      <c r="AF9" s="7"/>
      <c r="AG9" s="7"/>
      <c r="AH9" s="7">
        <v>112.971</v>
      </c>
      <c r="AI9" s="7">
        <v>0</v>
      </c>
      <c r="AJ9" s="7">
        <v>0.84399999999999997</v>
      </c>
      <c r="AK9" s="7">
        <v>113.815</v>
      </c>
      <c r="AL9" s="7">
        <v>29861</v>
      </c>
      <c r="AM9" s="7"/>
    </row>
    <row r="10" spans="1:39" hidden="1" x14ac:dyDescent="0.35">
      <c r="A10">
        <v>7</v>
      </c>
      <c r="B10" s="7" t="s">
        <v>49</v>
      </c>
      <c r="C10" s="7">
        <v>2</v>
      </c>
      <c r="D10" s="8">
        <v>5156</v>
      </c>
      <c r="E10" s="7">
        <v>54.56</v>
      </c>
      <c r="F10" s="7">
        <v>1757</v>
      </c>
      <c r="G10" s="7">
        <v>2654</v>
      </c>
      <c r="H10" s="7">
        <v>2250</v>
      </c>
      <c r="I10" s="7">
        <v>897</v>
      </c>
      <c r="J10" s="7">
        <v>19.559999999999999</v>
      </c>
      <c r="K10" s="7">
        <v>4.5940000000000003</v>
      </c>
      <c r="L10" s="7">
        <v>16.442</v>
      </c>
      <c r="M10" s="7">
        <v>0.54800000000000004</v>
      </c>
      <c r="N10" s="7">
        <v>97.59</v>
      </c>
      <c r="O10" s="7">
        <v>58.35</v>
      </c>
      <c r="P10" s="14">
        <f t="shared" si="0"/>
        <v>59.790962188748843</v>
      </c>
      <c r="Q10" s="7">
        <v>81.02</v>
      </c>
      <c r="R10" s="7" t="s">
        <v>36</v>
      </c>
      <c r="S10" s="7" t="s">
        <v>37</v>
      </c>
      <c r="T10" s="7" t="s">
        <v>36</v>
      </c>
      <c r="U10" s="7">
        <v>0.5111</v>
      </c>
      <c r="V10" s="7">
        <v>64.8</v>
      </c>
      <c r="W10" s="15">
        <f t="shared" si="1"/>
        <v>3341.0880000000002</v>
      </c>
      <c r="X10" s="7">
        <v>25.1</v>
      </c>
      <c r="Y10" s="7">
        <v>1.6</v>
      </c>
      <c r="Z10" s="15">
        <f t="shared" si="2"/>
        <v>1376.652</v>
      </c>
      <c r="AA10" s="7">
        <v>0.09</v>
      </c>
      <c r="AB10" s="15">
        <f t="shared" si="3"/>
        <v>240.30630000000002</v>
      </c>
      <c r="AC10" s="7">
        <v>7.3</v>
      </c>
      <c r="AD10" s="7"/>
      <c r="AE10" s="7"/>
      <c r="AF10" s="7"/>
      <c r="AG10" s="7"/>
      <c r="AH10" s="7">
        <v>47.366</v>
      </c>
      <c r="AI10" s="7">
        <v>0</v>
      </c>
      <c r="AJ10" s="7">
        <v>4.0049999999999999</v>
      </c>
      <c r="AK10" s="7">
        <v>51.371000000000002</v>
      </c>
      <c r="AL10" s="7">
        <v>25116</v>
      </c>
      <c r="AM10" s="7"/>
    </row>
    <row r="11" spans="1:39" x14ac:dyDescent="0.35">
      <c r="A11">
        <v>8</v>
      </c>
      <c r="B11" s="7" t="s">
        <v>50</v>
      </c>
      <c r="C11" s="7">
        <v>5</v>
      </c>
      <c r="D11" s="8">
        <v>20519</v>
      </c>
      <c r="E11" s="7">
        <v>77.02</v>
      </c>
      <c r="F11" s="7">
        <v>452</v>
      </c>
      <c r="G11" s="7">
        <v>2490</v>
      </c>
      <c r="H11" s="7">
        <v>1470</v>
      </c>
      <c r="I11" s="7">
        <v>2038</v>
      </c>
      <c r="J11" s="7">
        <v>30.18</v>
      </c>
      <c r="K11" s="7">
        <v>2.3010000000000002</v>
      </c>
      <c r="L11" s="7">
        <v>26.459</v>
      </c>
      <c r="M11" s="7">
        <v>0.499</v>
      </c>
      <c r="N11" s="7">
        <v>113.75</v>
      </c>
      <c r="O11" s="7">
        <v>75.48</v>
      </c>
      <c r="P11" s="14">
        <f t="shared" si="0"/>
        <v>66.356043956043962</v>
      </c>
      <c r="Q11" s="7">
        <v>69.81</v>
      </c>
      <c r="R11" s="7" t="s">
        <v>36</v>
      </c>
      <c r="S11" s="7" t="s">
        <v>37</v>
      </c>
      <c r="T11" s="7" t="s">
        <v>36</v>
      </c>
      <c r="U11" s="7">
        <v>0.54700000000000004</v>
      </c>
      <c r="V11" s="7">
        <v>53.9</v>
      </c>
      <c r="W11" s="15">
        <f t="shared" si="1"/>
        <v>11059.741</v>
      </c>
      <c r="X11" s="7">
        <v>40.1</v>
      </c>
      <c r="Y11" s="7">
        <v>0.1</v>
      </c>
      <c r="Z11" s="15">
        <f t="shared" si="2"/>
        <v>8248.6380000000008</v>
      </c>
      <c r="AA11" s="7">
        <v>3.5</v>
      </c>
      <c r="AB11" s="15">
        <f t="shared" si="3"/>
        <v>890.60600000000011</v>
      </c>
      <c r="AC11" s="7">
        <v>2.4</v>
      </c>
      <c r="AD11" s="7"/>
      <c r="AE11" s="7"/>
      <c r="AF11" s="7"/>
      <c r="AG11" s="7"/>
      <c r="AH11" s="7">
        <v>199.79400000000001</v>
      </c>
      <c r="AI11" s="7">
        <v>0</v>
      </c>
      <c r="AJ11" s="7">
        <v>4690</v>
      </c>
      <c r="AK11" s="7">
        <v>204.48400000000001</v>
      </c>
      <c r="AL11" s="7">
        <v>57208</v>
      </c>
      <c r="AM11" s="7"/>
    </row>
    <row r="12" spans="1:39" hidden="1" x14ac:dyDescent="0.35">
      <c r="A12">
        <v>9</v>
      </c>
      <c r="B12" s="7" t="s">
        <v>51</v>
      </c>
      <c r="C12" s="7">
        <v>3</v>
      </c>
      <c r="D12" s="8">
        <v>8631</v>
      </c>
      <c r="E12" s="7">
        <v>62.93</v>
      </c>
      <c r="F12" s="7">
        <v>205</v>
      </c>
      <c r="G12" s="7">
        <v>3603</v>
      </c>
      <c r="H12" s="7">
        <v>744</v>
      </c>
      <c r="I12" s="7">
        <v>3398</v>
      </c>
      <c r="J12" s="7">
        <v>16.38</v>
      </c>
      <c r="K12" s="7">
        <v>3.6509999999999998</v>
      </c>
      <c r="L12" s="7">
        <v>53.997999999999998</v>
      </c>
      <c r="M12" s="7">
        <v>0.159</v>
      </c>
      <c r="N12" s="7">
        <v>253.6</v>
      </c>
      <c r="O12" s="7">
        <v>84.14</v>
      </c>
      <c r="P12" s="14">
        <f t="shared" si="0"/>
        <v>33.178233438485805</v>
      </c>
      <c r="Q12" s="7">
        <v>76.45</v>
      </c>
      <c r="R12" s="7" t="s">
        <v>36</v>
      </c>
      <c r="S12" s="7" t="s">
        <v>37</v>
      </c>
      <c r="T12" s="7" t="s">
        <v>36</v>
      </c>
      <c r="U12" s="7">
        <v>0.20469999999999999</v>
      </c>
      <c r="V12" s="7">
        <v>88.8</v>
      </c>
      <c r="W12" s="15">
        <f t="shared" si="1"/>
        <v>7664.3280000000004</v>
      </c>
      <c r="X12" s="7">
        <v>6.1</v>
      </c>
      <c r="Y12" s="7"/>
      <c r="Z12" s="15">
        <f t="shared" si="2"/>
        <v>526.49099999999999</v>
      </c>
      <c r="AA12" s="7"/>
      <c r="AB12" s="15">
        <f t="shared" si="3"/>
        <v>207.27799999999999</v>
      </c>
      <c r="AC12" s="7">
        <v>5.0999999999999996</v>
      </c>
      <c r="AD12" s="7"/>
      <c r="AE12" s="7"/>
      <c r="AF12" s="7"/>
      <c r="AG12" s="7"/>
      <c r="AH12" s="7">
        <v>81.733999999999995</v>
      </c>
      <c r="AI12" s="7">
        <v>0</v>
      </c>
      <c r="AJ12" s="7">
        <v>4.2519999999999998</v>
      </c>
      <c r="AK12" s="7">
        <v>85.984999999999999</v>
      </c>
      <c r="AL12" s="7">
        <v>59505</v>
      </c>
      <c r="AM12" s="7"/>
    </row>
    <row r="13" spans="1:39" hidden="1" x14ac:dyDescent="0.35">
      <c r="A13">
        <v>10</v>
      </c>
      <c r="B13" s="7" t="s">
        <v>52</v>
      </c>
      <c r="C13" s="7">
        <v>4</v>
      </c>
      <c r="D13" s="8">
        <v>9955</v>
      </c>
      <c r="E13" s="7">
        <v>54.38</v>
      </c>
      <c r="F13" s="7">
        <v>1006</v>
      </c>
      <c r="G13" s="7">
        <v>2882</v>
      </c>
      <c r="H13" s="7">
        <v>1906</v>
      </c>
      <c r="I13" s="7">
        <v>1876</v>
      </c>
      <c r="J13" s="7">
        <v>25.93</v>
      </c>
      <c r="K13" s="7">
        <v>2.3639999999999999</v>
      </c>
      <c r="L13" s="7">
        <v>34.496000000000002</v>
      </c>
      <c r="M13" s="7">
        <v>0.48099999999999998</v>
      </c>
      <c r="N13" s="7">
        <v>159.41999999999999</v>
      </c>
      <c r="O13" s="7">
        <v>81.72</v>
      </c>
      <c r="P13" s="14">
        <f t="shared" si="0"/>
        <v>51.260820474219045</v>
      </c>
      <c r="Q13" s="7">
        <v>71.89</v>
      </c>
      <c r="R13" s="7" t="s">
        <v>36</v>
      </c>
      <c r="S13" s="7" t="s">
        <v>37</v>
      </c>
      <c r="T13" s="7" t="s">
        <v>36</v>
      </c>
      <c r="U13" s="7">
        <v>0.3417</v>
      </c>
      <c r="V13" s="7">
        <v>79.3</v>
      </c>
      <c r="W13" s="15">
        <f t="shared" si="1"/>
        <v>7894.3149999999996</v>
      </c>
      <c r="X13" s="7">
        <v>16.5</v>
      </c>
      <c r="Y13" s="7">
        <v>0.1</v>
      </c>
      <c r="Z13" s="15">
        <f t="shared" si="2"/>
        <v>1652.53</v>
      </c>
      <c r="AA13" s="7">
        <v>0.2</v>
      </c>
      <c r="AB13" s="15">
        <f t="shared" si="3"/>
        <v>315.16800000000001</v>
      </c>
      <c r="AC13" s="7">
        <v>4</v>
      </c>
      <c r="AD13" s="7"/>
      <c r="AE13" s="7"/>
      <c r="AF13" s="7"/>
      <c r="AG13" s="7"/>
      <c r="AH13" s="7">
        <v>96741</v>
      </c>
      <c r="AI13" s="7">
        <v>0</v>
      </c>
      <c r="AJ13" s="7">
        <v>2457</v>
      </c>
      <c r="AK13" s="7">
        <v>99.197999999999993</v>
      </c>
      <c r="AL13" s="7">
        <v>40533</v>
      </c>
      <c r="AM13" s="7"/>
    </row>
    <row r="14" spans="1:39" hidden="1" x14ac:dyDescent="0.35">
      <c r="A14">
        <v>11</v>
      </c>
      <c r="B14" s="7" t="s">
        <v>53</v>
      </c>
      <c r="C14" s="7">
        <v>3</v>
      </c>
      <c r="D14" s="8">
        <v>10285</v>
      </c>
      <c r="E14" s="7">
        <v>64.48</v>
      </c>
      <c r="F14" s="7">
        <v>2114</v>
      </c>
      <c r="G14" s="7">
        <v>2747</v>
      </c>
      <c r="H14" s="7">
        <v>2369</v>
      </c>
      <c r="I14" s="7">
        <v>633</v>
      </c>
      <c r="J14" s="7">
        <v>20.82</v>
      </c>
      <c r="K14" s="7">
        <v>3.2170000000000001</v>
      </c>
      <c r="L14" s="7">
        <v>9.8170000000000002</v>
      </c>
      <c r="M14" s="7">
        <v>0.40600000000000003</v>
      </c>
      <c r="N14" s="7">
        <v>103.29</v>
      </c>
      <c r="O14" s="7">
        <v>61.89</v>
      </c>
      <c r="P14" s="14">
        <f t="shared" si="0"/>
        <v>59.918675573627645</v>
      </c>
      <c r="Q14" s="7">
        <v>79.69</v>
      </c>
      <c r="R14" s="7" t="s">
        <v>36</v>
      </c>
      <c r="S14" s="7" t="s">
        <v>37</v>
      </c>
      <c r="T14" s="7" t="s">
        <v>36</v>
      </c>
      <c r="U14" s="7">
        <v>0.5887</v>
      </c>
      <c r="V14" s="7">
        <v>56.2</v>
      </c>
      <c r="W14" s="15">
        <f t="shared" si="1"/>
        <v>5780.170000000001</v>
      </c>
      <c r="X14" s="7">
        <v>27.1</v>
      </c>
      <c r="Y14" s="7">
        <v>1.8</v>
      </c>
      <c r="Z14" s="15">
        <f t="shared" si="2"/>
        <v>2972.3650000000002</v>
      </c>
      <c r="AA14" s="7">
        <v>0.1</v>
      </c>
      <c r="AB14" s="15">
        <f t="shared" si="3"/>
        <v>183.57000000000002</v>
      </c>
      <c r="AC14" s="7">
        <v>14.7</v>
      </c>
      <c r="AD14" s="7"/>
      <c r="AE14" s="7"/>
      <c r="AF14" s="7"/>
      <c r="AG14" s="7"/>
      <c r="AH14" s="7">
        <v>88.856999999999999</v>
      </c>
      <c r="AI14" s="7">
        <v>0</v>
      </c>
      <c r="AJ14" s="7">
        <v>13.638999999999999</v>
      </c>
      <c r="AK14" s="7">
        <v>102.496</v>
      </c>
      <c r="AL14" s="7">
        <v>92104</v>
      </c>
      <c r="AM14" s="7"/>
    </row>
    <row r="15" spans="1:39" hidden="1" x14ac:dyDescent="0.35">
      <c r="A15">
        <v>12</v>
      </c>
      <c r="B15" s="7" t="s">
        <v>54</v>
      </c>
      <c r="C15" s="7">
        <v>2</v>
      </c>
      <c r="D15" s="8">
        <v>6502</v>
      </c>
      <c r="E15" s="7">
        <v>57.36</v>
      </c>
      <c r="F15" s="7">
        <v>5</v>
      </c>
      <c r="G15" s="7">
        <v>703</v>
      </c>
      <c r="H15" s="7">
        <v>119</v>
      </c>
      <c r="I15" s="7">
        <v>698</v>
      </c>
      <c r="J15" s="7">
        <v>9.66</v>
      </c>
      <c r="K15" s="7">
        <v>4.0270000000000001</v>
      </c>
      <c r="L15" s="7">
        <v>12.169</v>
      </c>
      <c r="M15" s="7">
        <v>0.20100000000000001</v>
      </c>
      <c r="N15" s="7">
        <v>238.09</v>
      </c>
      <c r="O15" s="7">
        <v>74.02</v>
      </c>
      <c r="P15" s="14">
        <f t="shared" si="0"/>
        <v>31.089083959847112</v>
      </c>
      <c r="Q15" s="7">
        <v>62.65</v>
      </c>
      <c r="R15" s="7" t="s">
        <v>36</v>
      </c>
      <c r="S15" s="7" t="s">
        <v>37</v>
      </c>
      <c r="T15" s="7" t="s">
        <v>36</v>
      </c>
      <c r="U15" s="7">
        <v>0.53700000000000003</v>
      </c>
      <c r="V15" s="7">
        <v>61.6</v>
      </c>
      <c r="W15" s="15">
        <f t="shared" si="1"/>
        <v>4005.232</v>
      </c>
      <c r="X15" s="7">
        <v>27.7</v>
      </c>
      <c r="Y15" s="7">
        <v>8.3000000000000007</v>
      </c>
      <c r="Z15" s="15">
        <f t="shared" si="2"/>
        <v>2340.7199999999998</v>
      </c>
      <c r="AA15" s="7"/>
      <c r="AB15" s="15">
        <f t="shared" si="3"/>
        <v>251.28</v>
      </c>
      <c r="AC15" s="7">
        <v>2</v>
      </c>
      <c r="AD15" s="7">
        <v>0.4</v>
      </c>
      <c r="AE15" s="7"/>
      <c r="AF15" s="7"/>
      <c r="AG15" s="7"/>
      <c r="AH15" s="7">
        <v>63256</v>
      </c>
      <c r="AI15" s="7">
        <v>0.36</v>
      </c>
      <c r="AJ15" s="7">
        <v>1.1539999999999999</v>
      </c>
      <c r="AK15" s="7">
        <v>64.77</v>
      </c>
      <c r="AL15" s="7">
        <v>20762</v>
      </c>
      <c r="AM15" s="7"/>
    </row>
    <row r="16" spans="1:39" x14ac:dyDescent="0.35">
      <c r="A16">
        <v>13</v>
      </c>
      <c r="B16" s="7" t="s">
        <v>55</v>
      </c>
      <c r="C16" s="7">
        <v>1</v>
      </c>
      <c r="D16" s="8">
        <v>14843</v>
      </c>
      <c r="E16" s="7">
        <v>78.73</v>
      </c>
      <c r="F16" s="7">
        <v>1112</v>
      </c>
      <c r="G16" s="7">
        <v>2458</v>
      </c>
      <c r="H16" s="7">
        <v>1601</v>
      </c>
      <c r="I16" s="7">
        <v>1346</v>
      </c>
      <c r="J16" s="7">
        <v>26.62</v>
      </c>
      <c r="K16" s="7">
        <v>3.323</v>
      </c>
      <c r="L16" s="7">
        <v>17.097000000000001</v>
      </c>
      <c r="M16" s="7">
        <v>0.36499999999999999</v>
      </c>
      <c r="N16" s="7">
        <v>105.04</v>
      </c>
      <c r="O16" s="7">
        <v>75.459999999999994</v>
      </c>
      <c r="P16" s="14">
        <f t="shared" si="0"/>
        <v>71.839299314546835</v>
      </c>
      <c r="Q16" s="7">
        <v>39.11</v>
      </c>
      <c r="R16" s="7" t="s">
        <v>36</v>
      </c>
      <c r="S16" s="7" t="s">
        <v>43</v>
      </c>
      <c r="T16" s="7" t="s">
        <v>36</v>
      </c>
      <c r="U16" s="7">
        <v>0.3004</v>
      </c>
      <c r="V16" s="7">
        <v>82.5</v>
      </c>
      <c r="W16" s="15">
        <f t="shared" si="1"/>
        <v>12245.474999999999</v>
      </c>
      <c r="X16" s="7">
        <v>136.6</v>
      </c>
      <c r="Y16" s="7">
        <v>1.6</v>
      </c>
      <c r="Z16" s="15">
        <f t="shared" si="2"/>
        <v>20513.025999999998</v>
      </c>
      <c r="AA16" s="7">
        <v>1.5</v>
      </c>
      <c r="AB16" s="15">
        <f t="shared" si="3"/>
        <v>1880.3619999999996</v>
      </c>
      <c r="AC16" s="7">
        <v>0.7</v>
      </c>
      <c r="AD16" s="7"/>
      <c r="AE16" s="7"/>
      <c r="AF16" s="7"/>
      <c r="AG16" s="7"/>
      <c r="AH16" s="7">
        <v>147.18899999999999</v>
      </c>
      <c r="AI16" s="7">
        <v>0</v>
      </c>
      <c r="AJ16" s="7">
        <v>0.71499999999999997</v>
      </c>
      <c r="AK16" s="7">
        <v>147.905</v>
      </c>
      <c r="AL16" s="7">
        <v>13168</v>
      </c>
      <c r="AM16" s="7"/>
    </row>
    <row r="17" spans="1:39" hidden="1" x14ac:dyDescent="0.35">
      <c r="A17">
        <v>14</v>
      </c>
      <c r="B17" s="7" t="s">
        <v>56</v>
      </c>
      <c r="C17" s="7">
        <v>1</v>
      </c>
      <c r="D17" s="8">
        <v>5778</v>
      </c>
      <c r="E17" s="7">
        <v>35.049999999999997</v>
      </c>
      <c r="F17" s="7">
        <v>795</v>
      </c>
      <c r="G17" s="7">
        <v>1828</v>
      </c>
      <c r="H17" s="7">
        <v>1200</v>
      </c>
      <c r="I17" s="7">
        <v>1033</v>
      </c>
      <c r="J17" s="7">
        <v>16.45</v>
      </c>
      <c r="K17" s="7">
        <v>1.6890000000000001</v>
      </c>
      <c r="L17" s="7">
        <v>29.469000000000001</v>
      </c>
      <c r="M17" s="7">
        <v>0.39200000000000002</v>
      </c>
      <c r="N17" s="7">
        <v>98.06</v>
      </c>
      <c r="O17" s="7">
        <v>55.43</v>
      </c>
      <c r="P17" s="14">
        <f t="shared" si="0"/>
        <v>56.526616357332252</v>
      </c>
      <c r="Q17" s="7">
        <v>49.94</v>
      </c>
      <c r="R17" s="7" t="s">
        <v>36</v>
      </c>
      <c r="S17" s="7" t="s">
        <v>43</v>
      </c>
      <c r="T17" s="7" t="s">
        <v>36</v>
      </c>
      <c r="U17" s="7">
        <v>0.58709999999999996</v>
      </c>
      <c r="V17" s="7">
        <v>58.2</v>
      </c>
      <c r="W17" s="15">
        <f t="shared" si="1"/>
        <v>3362.7960000000003</v>
      </c>
      <c r="X17" s="7">
        <v>22</v>
      </c>
      <c r="Y17" s="7">
        <v>2.6</v>
      </c>
      <c r="Z17" s="15">
        <f t="shared" si="2"/>
        <v>1421.3880000000001</v>
      </c>
      <c r="AA17" s="7">
        <v>15.6</v>
      </c>
      <c r="AB17" s="15">
        <f t="shared" si="3"/>
        <v>415.26600000000002</v>
      </c>
      <c r="AC17" s="7">
        <v>1.5</v>
      </c>
      <c r="AD17" s="7"/>
      <c r="AE17" s="7"/>
      <c r="AF17" s="7"/>
      <c r="AG17" s="7"/>
      <c r="AH17" s="7">
        <v>56722</v>
      </c>
      <c r="AI17" s="7">
        <v>0</v>
      </c>
      <c r="AJ17" s="7">
        <v>0.95599999999999996</v>
      </c>
      <c r="AK17" s="7">
        <v>57.677999999999997</v>
      </c>
      <c r="AL17" s="7">
        <v>7832</v>
      </c>
      <c r="AM17" s="7"/>
    </row>
    <row r="18" spans="1:39" hidden="1" x14ac:dyDescent="0.35">
      <c r="A18">
        <v>15</v>
      </c>
      <c r="B18" s="7" t="s">
        <v>57</v>
      </c>
      <c r="C18" s="7">
        <v>3</v>
      </c>
      <c r="D18" s="8">
        <v>9121</v>
      </c>
      <c r="E18" s="7">
        <v>58.38</v>
      </c>
      <c r="F18" s="7">
        <v>1334</v>
      </c>
      <c r="G18" s="7">
        <v>2291</v>
      </c>
      <c r="H18" s="7">
        <v>1884</v>
      </c>
      <c r="I18" s="7">
        <v>957</v>
      </c>
      <c r="J18" s="7">
        <v>29.43</v>
      </c>
      <c r="K18" s="7">
        <v>2.9740000000000002</v>
      </c>
      <c r="L18" s="7">
        <v>16.391999999999999</v>
      </c>
      <c r="M18" s="7">
        <v>0.57499999999999996</v>
      </c>
      <c r="N18" s="7">
        <v>87.54</v>
      </c>
      <c r="O18" s="7">
        <v>79.569999999999993</v>
      </c>
      <c r="P18" s="14">
        <f t="shared" si="0"/>
        <v>90.895590587160143</v>
      </c>
      <c r="Q18" s="7">
        <v>47.72</v>
      </c>
      <c r="R18" s="7" t="s">
        <v>36</v>
      </c>
      <c r="S18" s="7" t="s">
        <v>36</v>
      </c>
      <c r="T18" s="7" t="s">
        <v>36</v>
      </c>
      <c r="U18" s="7">
        <v>0.1734</v>
      </c>
      <c r="V18" s="7">
        <v>90.5</v>
      </c>
      <c r="W18" s="15">
        <f t="shared" si="1"/>
        <v>8254.505000000001</v>
      </c>
      <c r="X18" s="7">
        <v>9</v>
      </c>
      <c r="Y18" s="7">
        <v>0.1</v>
      </c>
      <c r="Z18" s="15">
        <f t="shared" si="2"/>
        <v>830.01099999999997</v>
      </c>
      <c r="AA18" s="7">
        <v>0.1</v>
      </c>
      <c r="AB18" s="15">
        <f t="shared" si="3"/>
        <v>88.043999999999997</v>
      </c>
      <c r="AC18" s="7">
        <v>0.4</v>
      </c>
      <c r="AD18" s="7"/>
      <c r="AE18" s="7"/>
      <c r="AF18" s="7"/>
      <c r="AG18" s="7"/>
      <c r="AH18" s="7">
        <v>90.688999999999993</v>
      </c>
      <c r="AI18" s="7">
        <v>0</v>
      </c>
      <c r="AJ18" s="7">
        <v>0.21</v>
      </c>
      <c r="AK18" s="7">
        <v>90.897999999999996</v>
      </c>
      <c r="AL18" s="7">
        <v>3603</v>
      </c>
      <c r="AM18" s="7"/>
    </row>
    <row r="19" spans="1:39" hidden="1" x14ac:dyDescent="0.35">
      <c r="A19">
        <v>16</v>
      </c>
      <c r="B19" s="7" t="s">
        <v>58</v>
      </c>
      <c r="C19" s="7">
        <v>4</v>
      </c>
      <c r="D19" s="8">
        <v>10236</v>
      </c>
      <c r="E19" s="7">
        <v>71.28</v>
      </c>
      <c r="F19" s="7">
        <v>756</v>
      </c>
      <c r="G19" s="7">
        <v>2492</v>
      </c>
      <c r="H19" s="7">
        <v>1793</v>
      </c>
      <c r="I19" s="7">
        <v>1736</v>
      </c>
      <c r="J19" s="7">
        <v>17.02</v>
      </c>
      <c r="K19" s="7">
        <v>3.95</v>
      </c>
      <c r="L19" s="7">
        <v>24.353999999999999</v>
      </c>
      <c r="M19" s="7">
        <v>0.59699999999999998</v>
      </c>
      <c r="N19" s="7">
        <v>98.11</v>
      </c>
      <c r="O19" s="7">
        <v>51.3</v>
      </c>
      <c r="P19" s="14">
        <f t="shared" si="0"/>
        <v>52.288247885027005</v>
      </c>
      <c r="Q19" s="7">
        <v>75.88</v>
      </c>
      <c r="R19" s="7" t="s">
        <v>36</v>
      </c>
      <c r="S19" s="7" t="s">
        <v>37</v>
      </c>
      <c r="T19" s="7" t="s">
        <v>36</v>
      </c>
      <c r="U19" s="7">
        <v>0.60040000000000004</v>
      </c>
      <c r="V19" s="7">
        <v>57.1</v>
      </c>
      <c r="W19" s="15">
        <f t="shared" si="1"/>
        <v>5844.7560000000003</v>
      </c>
      <c r="X19" s="7">
        <v>23.9</v>
      </c>
      <c r="Y19" s="7">
        <v>6.6</v>
      </c>
      <c r="Z19" s="15">
        <f t="shared" si="2"/>
        <v>3121.98</v>
      </c>
      <c r="AA19" s="7">
        <v>10.8</v>
      </c>
      <c r="AB19" s="15">
        <f t="shared" si="3"/>
        <v>716.96799999999996</v>
      </c>
      <c r="AC19" s="7">
        <v>1.5</v>
      </c>
      <c r="AD19" s="7"/>
      <c r="AE19" s="7"/>
      <c r="AF19" s="7"/>
      <c r="AG19" s="7"/>
      <c r="AH19" s="7">
        <v>100.56699999999999</v>
      </c>
      <c r="AI19" s="7">
        <v>0.6</v>
      </c>
      <c r="AJ19" s="7">
        <v>1.3759999999999999</v>
      </c>
      <c r="AK19" s="7">
        <v>102.003</v>
      </c>
      <c r="AL19" s="7">
        <v>19561</v>
      </c>
      <c r="AM19" s="7"/>
    </row>
    <row r="20" spans="1:39" hidden="1" x14ac:dyDescent="0.35">
      <c r="A20">
        <v>17</v>
      </c>
      <c r="B20" s="7" t="s">
        <v>59</v>
      </c>
      <c r="C20" s="7">
        <v>2</v>
      </c>
      <c r="D20" s="8">
        <v>8279</v>
      </c>
      <c r="E20" s="7">
        <v>45.84</v>
      </c>
      <c r="F20" s="7">
        <v>3</v>
      </c>
      <c r="G20" s="7">
        <v>108</v>
      </c>
      <c r="H20" s="7">
        <v>31</v>
      </c>
      <c r="I20" s="7">
        <v>105</v>
      </c>
      <c r="J20" s="7">
        <v>3.57</v>
      </c>
      <c r="K20" s="7">
        <v>2.02</v>
      </c>
      <c r="L20" s="7">
        <v>2.29</v>
      </c>
      <c r="M20" s="7">
        <v>0.5</v>
      </c>
      <c r="N20" s="7">
        <v>167.34</v>
      </c>
      <c r="O20" s="7">
        <v>49.19</v>
      </c>
      <c r="P20" s="14">
        <f t="shared" si="0"/>
        <v>29.395243217401696</v>
      </c>
      <c r="Q20" s="7">
        <v>61.52</v>
      </c>
      <c r="R20" s="7" t="s">
        <v>36</v>
      </c>
      <c r="S20" s="7" t="s">
        <v>37</v>
      </c>
      <c r="T20" s="7" t="s">
        <v>36</v>
      </c>
      <c r="U20" s="7">
        <v>0.62649999999999995</v>
      </c>
      <c r="V20" s="7">
        <v>48.1</v>
      </c>
      <c r="W20" s="15">
        <f t="shared" si="1"/>
        <v>3982.1990000000005</v>
      </c>
      <c r="X20" s="7">
        <v>33.299999999999997</v>
      </c>
      <c r="Y20" s="7">
        <v>17.600000000000001</v>
      </c>
      <c r="Z20" s="15">
        <f t="shared" si="2"/>
        <v>4214.0110000000004</v>
      </c>
      <c r="AA20" s="7"/>
      <c r="AB20" s="15">
        <f t="shared" si="3"/>
        <v>53.445</v>
      </c>
      <c r="AC20" s="7">
        <v>1</v>
      </c>
      <c r="AD20" s="7"/>
      <c r="AE20" s="7"/>
      <c r="AF20" s="7"/>
      <c r="AG20" s="7"/>
      <c r="AH20" s="7">
        <v>82.153999999999996</v>
      </c>
      <c r="AI20" s="7">
        <v>0</v>
      </c>
      <c r="AJ20" s="7">
        <v>0.32700000000000001</v>
      </c>
      <c r="AK20" s="7">
        <v>82.480999999999995</v>
      </c>
      <c r="AL20" s="7">
        <v>20278</v>
      </c>
      <c r="AM20" s="7"/>
    </row>
    <row r="21" spans="1:39" hidden="1" x14ac:dyDescent="0.35">
      <c r="A21">
        <v>18</v>
      </c>
      <c r="B21" s="7" t="s">
        <v>60</v>
      </c>
      <c r="C21" s="7">
        <v>2</v>
      </c>
      <c r="D21" s="8">
        <v>5987</v>
      </c>
      <c r="E21" s="7">
        <v>33.44</v>
      </c>
      <c r="F21" s="7">
        <v>161</v>
      </c>
      <c r="G21" s="7">
        <v>2372</v>
      </c>
      <c r="H21" s="7">
        <v>838</v>
      </c>
      <c r="I21" s="7">
        <v>2211</v>
      </c>
      <c r="J21" s="7">
        <v>40.54</v>
      </c>
      <c r="K21" s="7">
        <v>1.4870000000000001</v>
      </c>
      <c r="L21" s="7">
        <v>66.113</v>
      </c>
      <c r="M21" s="7">
        <v>0.30599999999999999</v>
      </c>
      <c r="N21" s="7">
        <v>220.95</v>
      </c>
      <c r="O21" s="7">
        <v>79.11</v>
      </c>
      <c r="P21" s="14">
        <f t="shared" si="0"/>
        <v>35.804480651731161</v>
      </c>
      <c r="Q21" s="7">
        <v>75.69</v>
      </c>
      <c r="R21" s="7" t="s">
        <v>36</v>
      </c>
      <c r="S21" s="7" t="s">
        <v>37</v>
      </c>
      <c r="T21" s="7" t="s">
        <v>36</v>
      </c>
      <c r="U21" s="7">
        <v>6.3600000000000004E-2</v>
      </c>
      <c r="V21" s="7">
        <v>96.7</v>
      </c>
      <c r="W21" s="15">
        <f t="shared" si="1"/>
        <v>5789.4290000000001</v>
      </c>
      <c r="X21" s="7">
        <v>3.1</v>
      </c>
      <c r="Y21" s="7"/>
      <c r="Z21" s="15">
        <f t="shared" si="2"/>
        <v>185.59700000000001</v>
      </c>
      <c r="AA21" s="7">
        <v>0.2</v>
      </c>
      <c r="AB21" s="15">
        <f t="shared" si="3"/>
        <v>72.963000000000008</v>
      </c>
      <c r="AC21" s="7"/>
      <c r="AD21" s="7"/>
      <c r="AE21" s="7"/>
      <c r="AF21" s="7"/>
      <c r="AG21" s="7"/>
      <c r="AH21" s="7">
        <v>59.658999999999999</v>
      </c>
      <c r="AI21" s="7">
        <v>0</v>
      </c>
      <c r="AJ21" s="7">
        <v>0</v>
      </c>
      <c r="AK21" s="7">
        <v>59.658999999999999</v>
      </c>
      <c r="AL21" s="7">
        <v>6330</v>
      </c>
      <c r="AM21" s="7"/>
    </row>
    <row r="22" spans="1:39" hidden="1" x14ac:dyDescent="0.35">
      <c r="A22">
        <v>19</v>
      </c>
      <c r="B22" s="7" t="s">
        <v>61</v>
      </c>
      <c r="C22" s="7">
        <v>2</v>
      </c>
      <c r="D22" s="8">
        <v>7676</v>
      </c>
      <c r="E22" s="7">
        <v>67.44</v>
      </c>
      <c r="F22" s="7">
        <v>24</v>
      </c>
      <c r="G22" s="7">
        <v>597</v>
      </c>
      <c r="H22" s="7">
        <v>231</v>
      </c>
      <c r="I22" s="7">
        <v>573</v>
      </c>
      <c r="J22" s="7">
        <v>9.8699999999999992</v>
      </c>
      <c r="K22" s="7">
        <v>4.7149999999999999</v>
      </c>
      <c r="L22" s="7">
        <v>8.4969999999999999</v>
      </c>
      <c r="M22" s="7">
        <v>0.35899999999999999</v>
      </c>
      <c r="N22" s="7">
        <v>202.45</v>
      </c>
      <c r="O22" s="7">
        <v>71.89</v>
      </c>
      <c r="P22" s="14">
        <f t="shared" si="0"/>
        <v>35.510002469745615</v>
      </c>
      <c r="Q22" s="7">
        <v>63.8</v>
      </c>
      <c r="R22" s="7" t="s">
        <v>36</v>
      </c>
      <c r="S22" s="7" t="s">
        <v>37</v>
      </c>
      <c r="T22" s="7" t="s">
        <v>36</v>
      </c>
      <c r="U22" s="7">
        <v>0.53149999999999997</v>
      </c>
      <c r="V22" s="7">
        <v>64.400000000000006</v>
      </c>
      <c r="W22" s="15">
        <f t="shared" si="1"/>
        <v>4943.3440000000001</v>
      </c>
      <c r="X22" s="7">
        <v>20</v>
      </c>
      <c r="Y22" s="7">
        <v>4.4000000000000004</v>
      </c>
      <c r="Z22" s="15">
        <f t="shared" si="2"/>
        <v>1872.944</v>
      </c>
      <c r="AA22" s="7"/>
      <c r="AB22" s="15">
        <f t="shared" si="3"/>
        <v>139.81199999999998</v>
      </c>
      <c r="AC22" s="7">
        <v>10.8</v>
      </c>
      <c r="AD22" s="7"/>
      <c r="AE22" s="7">
        <v>0.3</v>
      </c>
      <c r="AF22" s="7"/>
      <c r="AG22" s="7"/>
      <c r="AH22" s="7">
        <v>69.412999999999997</v>
      </c>
      <c r="AI22" s="7">
        <v>0</v>
      </c>
      <c r="AJ22" s="7">
        <v>7.0519999999999996</v>
      </c>
      <c r="AK22" s="7">
        <v>76.465000000000003</v>
      </c>
      <c r="AL22" s="7">
        <v>81873</v>
      </c>
      <c r="AM22" s="7"/>
    </row>
    <row r="23" spans="1:39" hidden="1" x14ac:dyDescent="0.35">
      <c r="A23">
        <v>20</v>
      </c>
      <c r="B23" s="7" t="s">
        <v>62</v>
      </c>
      <c r="C23" s="7">
        <v>3</v>
      </c>
      <c r="D23" s="8">
        <v>4829</v>
      </c>
      <c r="E23" s="7">
        <v>36.92</v>
      </c>
      <c r="F23" s="7">
        <v>433</v>
      </c>
      <c r="G23" s="7">
        <v>956</v>
      </c>
      <c r="H23" s="7">
        <v>794</v>
      </c>
      <c r="I23" s="7">
        <v>523</v>
      </c>
      <c r="J23" s="7">
        <v>9.4600000000000009</v>
      </c>
      <c r="K23" s="7">
        <v>2.2469999999999999</v>
      </c>
      <c r="L23" s="7">
        <v>14.164999999999999</v>
      </c>
      <c r="M23" s="7">
        <v>0.70399999999999996</v>
      </c>
      <c r="N23" s="7">
        <v>85.4</v>
      </c>
      <c r="O23" s="7">
        <v>46.36</v>
      </c>
      <c r="P23" s="14">
        <f t="shared" si="0"/>
        <v>54.285714285714285</v>
      </c>
      <c r="Q23" s="7">
        <v>51.46</v>
      </c>
      <c r="R23" s="7" t="s">
        <v>36</v>
      </c>
      <c r="S23" s="7" t="s">
        <v>37</v>
      </c>
      <c r="T23" s="7" t="s">
        <v>36</v>
      </c>
      <c r="U23" s="7">
        <v>0.71489999999999998</v>
      </c>
      <c r="V23" s="7">
        <v>28.7</v>
      </c>
      <c r="W23" s="15">
        <f t="shared" si="1"/>
        <v>1385.923</v>
      </c>
      <c r="X23" s="7">
        <v>33.9</v>
      </c>
      <c r="Y23" s="7">
        <v>2.7</v>
      </c>
      <c r="Z23" s="15">
        <f t="shared" si="2"/>
        <v>1767.414</v>
      </c>
      <c r="AA23" s="7">
        <v>29</v>
      </c>
      <c r="AB23" s="15">
        <f t="shared" si="3"/>
        <v>343.08799999999997</v>
      </c>
      <c r="AC23" s="7">
        <v>5.6</v>
      </c>
      <c r="AD23" s="7"/>
      <c r="AE23" s="7"/>
      <c r="AF23" s="7"/>
      <c r="AG23" s="7"/>
      <c r="AH23" s="7">
        <v>45.759</v>
      </c>
      <c r="AI23" s="7">
        <v>0</v>
      </c>
      <c r="AJ23" s="7">
        <v>2.3450000000000002</v>
      </c>
      <c r="AK23" s="7">
        <v>48.103999999999999</v>
      </c>
      <c r="AL23" s="7">
        <v>14307</v>
      </c>
      <c r="AM23" s="7"/>
    </row>
    <row r="24" spans="1:39" hidden="1" x14ac:dyDescent="0.35">
      <c r="A24">
        <v>21</v>
      </c>
      <c r="B24" s="7" t="s">
        <v>63</v>
      </c>
      <c r="C24" s="7">
        <v>2</v>
      </c>
      <c r="D24" s="8">
        <v>12428</v>
      </c>
      <c r="E24" s="7">
        <v>68.28</v>
      </c>
      <c r="F24" s="7">
        <v>32</v>
      </c>
      <c r="G24" s="7">
        <v>1795</v>
      </c>
      <c r="H24" s="7">
        <v>509</v>
      </c>
      <c r="I24" s="7">
        <v>1763</v>
      </c>
      <c r="J24" s="7">
        <v>26.3</v>
      </c>
      <c r="K24" s="7">
        <v>2.9849999999999999</v>
      </c>
      <c r="L24" s="7">
        <v>25.821999999999999</v>
      </c>
      <c r="M24" s="7">
        <v>0.26900000000000002</v>
      </c>
      <c r="N24" s="7">
        <v>267.05</v>
      </c>
      <c r="O24" s="7">
        <v>74.069999999999993</v>
      </c>
      <c r="P24" s="14">
        <f t="shared" si="0"/>
        <v>27.736378955251823</v>
      </c>
      <c r="Q24" s="7">
        <v>73.59</v>
      </c>
      <c r="R24" s="7" t="s">
        <v>36</v>
      </c>
      <c r="S24" s="7" t="s">
        <v>37</v>
      </c>
      <c r="T24" s="7" t="s">
        <v>36</v>
      </c>
      <c r="U24" s="7">
        <v>0.39410000000000001</v>
      </c>
      <c r="V24" s="7">
        <v>44</v>
      </c>
      <c r="W24" s="15">
        <f t="shared" si="1"/>
        <v>5468.32</v>
      </c>
      <c r="X24" s="7">
        <v>23.9</v>
      </c>
      <c r="Y24" s="7">
        <v>0.2</v>
      </c>
      <c r="Z24" s="15">
        <f t="shared" si="2"/>
        <v>2995.1479999999997</v>
      </c>
      <c r="AA24" s="7"/>
      <c r="AB24" s="15">
        <f t="shared" si="3"/>
        <v>424.88299999999998</v>
      </c>
      <c r="AC24" s="7">
        <v>1.6</v>
      </c>
      <c r="AD24" s="7"/>
      <c r="AE24" s="7">
        <v>0.3</v>
      </c>
      <c r="AF24" s="7"/>
      <c r="AG24" s="7"/>
      <c r="AH24" s="7">
        <v>121.779</v>
      </c>
      <c r="AI24" s="7">
        <v>0.06</v>
      </c>
      <c r="AJ24" s="7">
        <v>1.978</v>
      </c>
      <c r="AK24" s="7">
        <v>123.81699999999999</v>
      </c>
      <c r="AL24" s="7">
        <v>42825</v>
      </c>
      <c r="AM24" s="7"/>
    </row>
    <row r="25" spans="1:39" x14ac:dyDescent="0.35">
      <c r="A25">
        <v>22</v>
      </c>
      <c r="B25" s="7" t="s">
        <v>64</v>
      </c>
      <c r="C25" s="7">
        <v>7</v>
      </c>
      <c r="D25" s="8">
        <v>22443</v>
      </c>
      <c r="E25" s="7">
        <v>134.84</v>
      </c>
      <c r="F25" s="7">
        <v>378</v>
      </c>
      <c r="G25" s="7">
        <v>1758</v>
      </c>
      <c r="H25" s="7">
        <v>1037</v>
      </c>
      <c r="I25" s="7">
        <v>1380</v>
      </c>
      <c r="J25" s="7">
        <v>35.659999999999997</v>
      </c>
      <c r="K25" s="7">
        <v>6.4470000000000001</v>
      </c>
      <c r="L25" s="7">
        <v>10.234</v>
      </c>
      <c r="M25" s="7">
        <v>0.47699999999999998</v>
      </c>
      <c r="N25" s="7">
        <v>99.67</v>
      </c>
      <c r="O25" s="7">
        <v>67.540000000000006</v>
      </c>
      <c r="P25" s="14">
        <f t="shared" si="0"/>
        <v>67.763619945821219</v>
      </c>
      <c r="Q25" s="7">
        <v>61.55</v>
      </c>
      <c r="R25" s="7" t="s">
        <v>36</v>
      </c>
      <c r="S25" s="7" t="s">
        <v>37</v>
      </c>
      <c r="T25" s="7" t="s">
        <v>36</v>
      </c>
      <c r="U25" s="7">
        <v>0.59840000000000004</v>
      </c>
      <c r="V25" s="7">
        <v>51.9</v>
      </c>
      <c r="W25" s="15">
        <f t="shared" si="1"/>
        <v>11647.917000000001</v>
      </c>
      <c r="X25" s="7">
        <v>34.799999999999997</v>
      </c>
      <c r="Y25" s="7"/>
      <c r="Z25" s="15">
        <f t="shared" si="2"/>
        <v>7810.1639999999998</v>
      </c>
      <c r="AA25" s="7">
        <v>10.4</v>
      </c>
      <c r="AB25" s="15">
        <f t="shared" si="3"/>
        <v>623.76</v>
      </c>
      <c r="AC25" s="7">
        <v>1</v>
      </c>
      <c r="AD25" s="7"/>
      <c r="AE25" s="7"/>
      <c r="AF25" s="7">
        <v>1.9</v>
      </c>
      <c r="AG25" s="7"/>
      <c r="AH25" s="7">
        <v>221.50800000000001</v>
      </c>
      <c r="AI25" s="7">
        <v>0</v>
      </c>
      <c r="AJ25" s="7">
        <v>2.1219999999999999</v>
      </c>
      <c r="AK25" s="7">
        <v>223.63</v>
      </c>
      <c r="AL25" s="7">
        <v>37571</v>
      </c>
      <c r="AM25" s="7"/>
    </row>
    <row r="26" spans="1:39" hidden="1" x14ac:dyDescent="0.35">
      <c r="A26">
        <v>23</v>
      </c>
      <c r="B26" s="7" t="s">
        <v>65</v>
      </c>
      <c r="C26" s="7">
        <v>1</v>
      </c>
      <c r="D26" s="8">
        <v>13727</v>
      </c>
      <c r="E26" s="7">
        <v>81.37</v>
      </c>
      <c r="F26" s="7">
        <v>1111</v>
      </c>
      <c r="G26" s="7">
        <v>2458</v>
      </c>
      <c r="H26" s="7">
        <v>1860</v>
      </c>
      <c r="I26" s="7">
        <v>1347</v>
      </c>
      <c r="J26" s="7">
        <v>23.8</v>
      </c>
      <c r="K26" s="7">
        <v>3.8380000000000001</v>
      </c>
      <c r="L26" s="7">
        <v>16.553999999999998</v>
      </c>
      <c r="M26" s="7">
        <v>0.55500000000000005</v>
      </c>
      <c r="N26" s="7">
        <v>110.72</v>
      </c>
      <c r="O26" s="7">
        <v>71.760000000000005</v>
      </c>
      <c r="P26" s="14">
        <f t="shared" si="0"/>
        <v>64.812138728323703</v>
      </c>
      <c r="Q26" s="7">
        <v>39.39</v>
      </c>
      <c r="R26" s="7" t="s">
        <v>36</v>
      </c>
      <c r="S26" s="7" t="s">
        <v>43</v>
      </c>
      <c r="T26" s="7" t="s">
        <v>36</v>
      </c>
      <c r="U26" s="7">
        <v>8.2199999999999995E-2</v>
      </c>
      <c r="V26" s="7">
        <v>95.7</v>
      </c>
      <c r="W26" s="15">
        <f t="shared" si="1"/>
        <v>13136.739000000001</v>
      </c>
      <c r="X26" s="7">
        <v>4</v>
      </c>
      <c r="Y26" s="7"/>
      <c r="Z26" s="15">
        <f t="shared" si="2"/>
        <v>549.08000000000004</v>
      </c>
      <c r="AA26" s="7"/>
      <c r="AB26" s="15">
        <f t="shared" si="3"/>
        <v>53.88</v>
      </c>
      <c r="AC26" s="7">
        <v>0.2</v>
      </c>
      <c r="AD26" s="7"/>
      <c r="AE26" s="7"/>
      <c r="AF26" s="7"/>
      <c r="AG26" s="7"/>
      <c r="AH26" s="7">
        <v>136.72999999999999</v>
      </c>
      <c r="AI26" s="7">
        <v>0</v>
      </c>
      <c r="AJ26" s="7">
        <v>0.06</v>
      </c>
      <c r="AK26" s="7">
        <v>136.79</v>
      </c>
      <c r="AL26" s="7">
        <v>4800</v>
      </c>
      <c r="AM26" s="7"/>
    </row>
    <row r="27" spans="1:39" hidden="1" x14ac:dyDescent="0.35">
      <c r="A27">
        <v>24</v>
      </c>
      <c r="B27" s="7" t="s">
        <v>66</v>
      </c>
      <c r="C27" s="7">
        <v>2</v>
      </c>
      <c r="D27" s="8">
        <v>10119</v>
      </c>
      <c r="E27" s="7">
        <v>59.29</v>
      </c>
      <c r="F27" s="7">
        <v>792</v>
      </c>
      <c r="G27" s="7">
        <v>1693</v>
      </c>
      <c r="H27" s="7">
        <v>1161</v>
      </c>
      <c r="I27" s="7">
        <v>901</v>
      </c>
      <c r="J27" s="7">
        <v>23.17</v>
      </c>
      <c r="K27" s="7">
        <v>2.7650000000000001</v>
      </c>
      <c r="L27" s="7">
        <v>15.196</v>
      </c>
      <c r="M27" s="7">
        <v>0.41</v>
      </c>
      <c r="N27" s="7">
        <v>100.01</v>
      </c>
      <c r="O27" s="7">
        <v>52.76</v>
      </c>
      <c r="P27" s="14">
        <f t="shared" si="0"/>
        <v>52.754724527547239</v>
      </c>
      <c r="Q27" s="7">
        <v>78.03</v>
      </c>
      <c r="R27" s="7" t="s">
        <v>36</v>
      </c>
      <c r="S27" s="7" t="s">
        <v>37</v>
      </c>
      <c r="T27" s="7" t="s">
        <v>36</v>
      </c>
      <c r="U27" s="7">
        <v>0.46929999999999999</v>
      </c>
      <c r="V27" s="7">
        <v>69.400000000000006</v>
      </c>
      <c r="W27" s="15">
        <f t="shared" si="1"/>
        <v>7022.5860000000002</v>
      </c>
      <c r="X27" s="7">
        <v>19.899999999999999</v>
      </c>
      <c r="Y27" s="7">
        <v>0.2</v>
      </c>
      <c r="Z27" s="15">
        <f t="shared" si="2"/>
        <v>2033.9189999999999</v>
      </c>
      <c r="AA27" s="7">
        <v>9.5</v>
      </c>
      <c r="AB27" s="15">
        <f t="shared" si="3"/>
        <v>266.69599999999997</v>
      </c>
      <c r="AC27" s="7">
        <v>1</v>
      </c>
      <c r="AD27" s="7"/>
      <c r="AE27" s="7"/>
      <c r="AF27" s="7"/>
      <c r="AG27" s="7"/>
      <c r="AH27" s="7">
        <v>99.933999999999997</v>
      </c>
      <c r="AI27" s="7">
        <v>0</v>
      </c>
      <c r="AJ27" s="7">
        <v>0.89100000000000001</v>
      </c>
      <c r="AK27" s="7">
        <v>100.824</v>
      </c>
      <c r="AL27" s="7">
        <v>9127</v>
      </c>
      <c r="AM27" s="7"/>
    </row>
    <row r="28" spans="1:39" hidden="1" x14ac:dyDescent="0.35">
      <c r="A28">
        <v>25</v>
      </c>
      <c r="B28" s="7" t="s">
        <v>67</v>
      </c>
      <c r="C28" s="7">
        <v>4</v>
      </c>
      <c r="D28" s="8">
        <v>9555</v>
      </c>
      <c r="E28" s="7">
        <v>60.54</v>
      </c>
      <c r="F28" s="7">
        <v>847</v>
      </c>
      <c r="G28" s="7">
        <v>1759</v>
      </c>
      <c r="H28" s="7">
        <v>1165</v>
      </c>
      <c r="I28" s="7">
        <v>912</v>
      </c>
      <c r="J28" s="7">
        <v>24.27</v>
      </c>
      <c r="K28" s="7">
        <v>3.0529999999999999</v>
      </c>
      <c r="L28" s="7">
        <v>15.063000000000001</v>
      </c>
      <c r="M28" s="7">
        <v>0.35</v>
      </c>
      <c r="N28" s="7">
        <v>109.01</v>
      </c>
      <c r="O28" s="7">
        <v>67.099999999999994</v>
      </c>
      <c r="P28" s="14">
        <f t="shared" si="0"/>
        <v>61.553985872855691</v>
      </c>
      <c r="Q28" s="7">
        <v>57.78</v>
      </c>
      <c r="R28" s="7" t="s">
        <v>36</v>
      </c>
      <c r="S28" s="7" t="s">
        <v>37</v>
      </c>
      <c r="T28" s="7" t="s">
        <v>36</v>
      </c>
      <c r="U28" s="7">
        <v>0.62760000000000005</v>
      </c>
      <c r="V28" s="7">
        <v>39.299999999999997</v>
      </c>
      <c r="W28" s="15">
        <f t="shared" si="1"/>
        <v>3755.1149999999998</v>
      </c>
      <c r="X28" s="7">
        <v>44.5</v>
      </c>
      <c r="Y28" s="7">
        <v>0.2</v>
      </c>
      <c r="Z28" s="15">
        <f t="shared" si="2"/>
        <v>4271.085</v>
      </c>
      <c r="AA28" s="7">
        <v>13.8</v>
      </c>
      <c r="AB28" s="15">
        <f t="shared" si="3"/>
        <v>533.52</v>
      </c>
      <c r="AC28" s="7">
        <v>2.1</v>
      </c>
      <c r="AD28" s="7"/>
      <c r="AE28" s="7"/>
      <c r="AF28" s="7"/>
      <c r="AG28" s="7"/>
      <c r="AH28" s="7">
        <v>93.584000000000003</v>
      </c>
      <c r="AI28" s="7">
        <v>0</v>
      </c>
      <c r="AJ28" s="7">
        <v>1.6160000000000001</v>
      </c>
      <c r="AK28" s="7">
        <v>95.2</v>
      </c>
      <c r="AL28" s="7">
        <v>23430</v>
      </c>
      <c r="AM28" s="7"/>
    </row>
    <row r="29" spans="1:39" hidden="1" x14ac:dyDescent="0.35">
      <c r="A29">
        <v>26</v>
      </c>
      <c r="B29" s="7" t="s">
        <v>68</v>
      </c>
      <c r="C29" s="7">
        <v>2</v>
      </c>
      <c r="D29" s="8">
        <v>6529</v>
      </c>
      <c r="E29" s="7">
        <v>60.1</v>
      </c>
      <c r="F29" s="7">
        <v>543</v>
      </c>
      <c r="G29" s="7">
        <v>1190</v>
      </c>
      <c r="H29" s="7">
        <v>672</v>
      </c>
      <c r="I29" s="7">
        <v>647</v>
      </c>
      <c r="J29" s="7">
        <v>14.07</v>
      </c>
      <c r="K29" s="7">
        <v>4.4020000000000001</v>
      </c>
      <c r="L29" s="7">
        <v>10.766</v>
      </c>
      <c r="M29" s="7">
        <v>0.191</v>
      </c>
      <c r="N29" s="7">
        <v>96.86</v>
      </c>
      <c r="O29" s="7">
        <v>51.24</v>
      </c>
      <c r="P29" s="14">
        <f t="shared" si="0"/>
        <v>52.901094362998144</v>
      </c>
      <c r="Q29" s="7">
        <v>50.08</v>
      </c>
      <c r="R29" s="7" t="s">
        <v>36</v>
      </c>
      <c r="S29" s="7" t="s">
        <v>37</v>
      </c>
      <c r="T29" s="7" t="s">
        <v>36</v>
      </c>
      <c r="U29" s="7">
        <v>0.67120000000000002</v>
      </c>
      <c r="V29" s="7">
        <v>37.1</v>
      </c>
      <c r="W29" s="15">
        <f t="shared" si="1"/>
        <v>2422.259</v>
      </c>
      <c r="X29" s="7">
        <v>41.4</v>
      </c>
      <c r="Y29" s="7">
        <v>10.4</v>
      </c>
      <c r="Z29" s="15">
        <f t="shared" si="2"/>
        <v>3382.0219999999999</v>
      </c>
      <c r="AA29" s="7">
        <v>9.6999999999999993</v>
      </c>
      <c r="AB29" s="15">
        <f t="shared" si="3"/>
        <v>397.90499999999997</v>
      </c>
      <c r="AC29" s="7">
        <v>1.3</v>
      </c>
      <c r="AD29" s="7"/>
      <c r="AE29" s="7"/>
      <c r="AF29" s="7"/>
      <c r="AG29" s="7"/>
      <c r="AH29" s="7">
        <v>64.031000000000006</v>
      </c>
      <c r="AI29" s="7">
        <v>0</v>
      </c>
      <c r="AJ29" s="7">
        <v>1.0129999999999999</v>
      </c>
      <c r="AK29" s="7">
        <v>65.043999999999997</v>
      </c>
      <c r="AL29" s="7">
        <v>11462</v>
      </c>
      <c r="AM29" s="7"/>
    </row>
    <row r="30" spans="1:39" hidden="1" x14ac:dyDescent="0.35">
      <c r="A30">
        <v>27</v>
      </c>
      <c r="B30" s="7" t="s">
        <v>69</v>
      </c>
      <c r="C30" s="7">
        <v>3</v>
      </c>
      <c r="D30" s="8">
        <v>10372</v>
      </c>
      <c r="E30" s="7">
        <v>54.54</v>
      </c>
      <c r="F30" s="7">
        <v>568</v>
      </c>
      <c r="G30" s="7">
        <v>1918</v>
      </c>
      <c r="H30" s="7">
        <v>843</v>
      </c>
      <c r="I30" s="7">
        <v>1350</v>
      </c>
      <c r="J30" s="7">
        <v>21.61</v>
      </c>
      <c r="K30" s="7">
        <v>2.282</v>
      </c>
      <c r="L30" s="7">
        <v>24.754000000000001</v>
      </c>
      <c r="M30" s="7">
        <v>0.20599999999999999</v>
      </c>
      <c r="N30" s="7">
        <v>122.87</v>
      </c>
      <c r="O30" s="7">
        <v>63.89</v>
      </c>
      <c r="P30" s="14">
        <f t="shared" si="0"/>
        <v>51.998046716041344</v>
      </c>
      <c r="Q30" s="7">
        <v>44.57</v>
      </c>
      <c r="R30" s="7" t="s">
        <v>36</v>
      </c>
      <c r="S30" s="7" t="s">
        <v>37</v>
      </c>
      <c r="T30" s="7" t="s">
        <v>36</v>
      </c>
      <c r="U30" s="7">
        <v>0.46710000000000002</v>
      </c>
      <c r="V30" s="7">
        <v>68.3</v>
      </c>
      <c r="W30" s="15">
        <f t="shared" si="1"/>
        <v>7084.0759999999991</v>
      </c>
      <c r="X30" s="7">
        <v>25.5</v>
      </c>
      <c r="Y30" s="7">
        <v>2.6</v>
      </c>
      <c r="Z30" s="15">
        <f t="shared" si="2"/>
        <v>2914.5320000000002</v>
      </c>
      <c r="AA30" s="7">
        <v>2.9</v>
      </c>
      <c r="AB30" s="15">
        <f t="shared" si="3"/>
        <v>418.5</v>
      </c>
      <c r="AC30" s="7">
        <v>0.7</v>
      </c>
      <c r="AD30" s="7"/>
      <c r="AE30" s="7"/>
      <c r="AF30" s="7"/>
      <c r="AG30" s="7"/>
      <c r="AH30" s="7">
        <v>102.673</v>
      </c>
      <c r="AI30" s="7">
        <v>0</v>
      </c>
      <c r="AJ30" s="7">
        <v>0.67700000000000005</v>
      </c>
      <c r="AK30" s="7">
        <v>103.349</v>
      </c>
      <c r="AL30" s="7">
        <v>10386</v>
      </c>
      <c r="AM30" s="7"/>
    </row>
    <row r="31" spans="1:39" hidden="1" x14ac:dyDescent="0.35">
      <c r="A31">
        <v>28</v>
      </c>
      <c r="B31" s="7" t="s">
        <v>70</v>
      </c>
      <c r="C31" s="7">
        <v>4</v>
      </c>
      <c r="D31" s="8">
        <v>8066</v>
      </c>
      <c r="E31" s="7">
        <v>44.66</v>
      </c>
      <c r="F31" s="7">
        <v>2273</v>
      </c>
      <c r="G31" s="7">
        <v>2882</v>
      </c>
      <c r="H31" s="7">
        <v>2437</v>
      </c>
      <c r="I31" s="7">
        <v>609</v>
      </c>
      <c r="J31" s="7">
        <v>19.77</v>
      </c>
      <c r="K31" s="7">
        <v>1.968</v>
      </c>
      <c r="L31" s="7">
        <v>13.637</v>
      </c>
      <c r="M31" s="7">
        <v>0.27</v>
      </c>
      <c r="N31" s="7">
        <v>101.96</v>
      </c>
      <c r="O31" s="7">
        <v>65.19</v>
      </c>
      <c r="P31" s="14">
        <f t="shared" si="0"/>
        <v>63.936837975676738</v>
      </c>
      <c r="Q31" s="7">
        <v>80.400000000000006</v>
      </c>
      <c r="R31" s="7" t="s">
        <v>36</v>
      </c>
      <c r="S31" s="7" t="s">
        <v>37</v>
      </c>
      <c r="T31" s="7" t="s">
        <v>36</v>
      </c>
      <c r="U31" s="7">
        <v>0.54159999999999997</v>
      </c>
      <c r="V31" s="7">
        <v>55.1</v>
      </c>
      <c r="W31" s="15">
        <f t="shared" si="1"/>
        <v>4444.366</v>
      </c>
      <c r="X31" s="7">
        <v>39</v>
      </c>
      <c r="Y31" s="7">
        <v>1.2</v>
      </c>
      <c r="Z31" s="15">
        <f t="shared" si="2"/>
        <v>3242.5320000000002</v>
      </c>
      <c r="AA31" s="7"/>
      <c r="AB31" s="15">
        <f t="shared" si="3"/>
        <v>244.81800000000001</v>
      </c>
      <c r="AC31" s="7">
        <v>4.5999999999999996</v>
      </c>
      <c r="AD31" s="7"/>
      <c r="AE31" s="7">
        <v>0.1</v>
      </c>
      <c r="AF31" s="7"/>
      <c r="AG31" s="7"/>
      <c r="AH31" s="7">
        <v>77.784000000000006</v>
      </c>
      <c r="AI31" s="7">
        <v>0</v>
      </c>
      <c r="AJ31" s="7">
        <v>2.6040000000000001</v>
      </c>
      <c r="AK31" s="7">
        <v>80.388000000000005</v>
      </c>
      <c r="AL31" s="7">
        <v>23880</v>
      </c>
      <c r="AM31" s="7"/>
    </row>
    <row r="32" spans="1:39" hidden="1" x14ac:dyDescent="0.35">
      <c r="A32">
        <v>29</v>
      </c>
      <c r="B32" s="7" t="s">
        <v>71</v>
      </c>
      <c r="C32" s="7">
        <v>5</v>
      </c>
      <c r="D32" s="8">
        <v>11672</v>
      </c>
      <c r="E32" s="7">
        <v>88.53</v>
      </c>
      <c r="F32" s="7">
        <v>2020</v>
      </c>
      <c r="G32" s="7">
        <v>2667</v>
      </c>
      <c r="H32" s="7">
        <v>2323</v>
      </c>
      <c r="I32" s="7">
        <v>647</v>
      </c>
      <c r="J32" s="7">
        <v>18.39</v>
      </c>
      <c r="K32" s="7">
        <v>5.343</v>
      </c>
      <c r="L32" s="7">
        <v>7.3079999999999998</v>
      </c>
      <c r="M32" s="7">
        <v>0.47</v>
      </c>
      <c r="N32" s="7">
        <v>88.49</v>
      </c>
      <c r="O32" s="7">
        <v>65.3</v>
      </c>
      <c r="P32" s="14">
        <f t="shared" si="0"/>
        <v>73.793648999886997</v>
      </c>
      <c r="Q32" s="7">
        <v>65.72</v>
      </c>
      <c r="R32" s="7" t="s">
        <v>36</v>
      </c>
      <c r="S32" s="7" t="s">
        <v>43</v>
      </c>
      <c r="T32" s="7" t="s">
        <v>36</v>
      </c>
      <c r="U32" s="7">
        <v>0.309</v>
      </c>
      <c r="V32" s="7">
        <v>81.5</v>
      </c>
      <c r="W32" s="15">
        <f t="shared" si="1"/>
        <v>9512.6799999999985</v>
      </c>
      <c r="X32" s="7">
        <v>16</v>
      </c>
      <c r="Y32" s="7">
        <v>1.5</v>
      </c>
      <c r="Z32" s="15">
        <f t="shared" si="2"/>
        <v>2042.6</v>
      </c>
      <c r="AA32" s="7"/>
      <c r="AB32" s="15">
        <f t="shared" si="3"/>
        <v>113.22499999999999</v>
      </c>
      <c r="AC32" s="7">
        <v>0.8</v>
      </c>
      <c r="AD32" s="7"/>
      <c r="AE32" s="7"/>
      <c r="AF32" s="7">
        <v>0.1</v>
      </c>
      <c r="AG32" s="7"/>
      <c r="AH32" s="7">
        <v>115.52500000000001</v>
      </c>
      <c r="AI32" s="7">
        <v>0</v>
      </c>
      <c r="AJ32" s="7">
        <v>0.78600000000000003</v>
      </c>
      <c r="AK32" s="7">
        <v>116.31100000000001</v>
      </c>
      <c r="AL32" s="7">
        <v>9447</v>
      </c>
      <c r="AM32" s="7"/>
    </row>
    <row r="33" spans="1:39" hidden="1" x14ac:dyDescent="0.35">
      <c r="A33">
        <v>30</v>
      </c>
      <c r="B33" s="7" t="s">
        <v>72</v>
      </c>
      <c r="C33" s="7">
        <v>1</v>
      </c>
      <c r="D33" s="8">
        <v>4363</v>
      </c>
      <c r="E33" s="7">
        <v>36.770000000000003</v>
      </c>
      <c r="F33" s="7">
        <v>654</v>
      </c>
      <c r="G33" s="7">
        <v>2011</v>
      </c>
      <c r="H33" s="7">
        <v>955</v>
      </c>
      <c r="I33" s="7">
        <v>1357</v>
      </c>
      <c r="J33" s="7">
        <v>30.83</v>
      </c>
      <c r="K33" s="7">
        <v>2.4660000000000002</v>
      </c>
      <c r="L33" s="7">
        <v>36.908000000000001</v>
      </c>
      <c r="M33" s="7">
        <v>0.222</v>
      </c>
      <c r="N33" s="7">
        <v>199.69</v>
      </c>
      <c r="O33" s="7">
        <v>75.180000000000007</v>
      </c>
      <c r="P33" s="14">
        <f t="shared" si="0"/>
        <v>37.648354950172774</v>
      </c>
      <c r="Q33" s="7">
        <v>68.150000000000006</v>
      </c>
      <c r="R33" s="7" t="s">
        <v>36</v>
      </c>
      <c r="S33" s="7" t="s">
        <v>37</v>
      </c>
      <c r="T33" s="7" t="s">
        <v>36</v>
      </c>
      <c r="U33" s="7">
        <v>0.25019999999999998</v>
      </c>
      <c r="V33" s="7">
        <v>85.7</v>
      </c>
      <c r="W33" s="15">
        <f t="shared" si="1"/>
        <v>3739.0909999999999</v>
      </c>
      <c r="X33" s="7">
        <v>12.6</v>
      </c>
      <c r="Y33" s="7">
        <v>0.2</v>
      </c>
      <c r="Z33" s="15">
        <f t="shared" si="2"/>
        <v>558.46400000000006</v>
      </c>
      <c r="AA33" s="7">
        <v>0.8</v>
      </c>
      <c r="AB33" s="15">
        <f t="shared" si="3"/>
        <v>184.55200000000002</v>
      </c>
      <c r="AC33" s="7">
        <v>0.8</v>
      </c>
      <c r="AD33" s="7"/>
      <c r="AE33" s="7"/>
      <c r="AF33" s="7"/>
      <c r="AG33" s="7"/>
      <c r="AH33" s="7">
        <v>43.164000000000001</v>
      </c>
      <c r="AI33" s="7">
        <v>0</v>
      </c>
      <c r="AJ33" s="7">
        <v>0.29899999999999999</v>
      </c>
      <c r="AK33" s="7">
        <v>43.463000000000001</v>
      </c>
      <c r="AL33" s="7">
        <v>5898</v>
      </c>
      <c r="AM33" s="7"/>
    </row>
    <row r="34" spans="1:39" hidden="1" x14ac:dyDescent="0.35">
      <c r="A34">
        <v>31</v>
      </c>
      <c r="B34" s="7" t="s">
        <v>73</v>
      </c>
      <c r="C34" s="7">
        <v>2</v>
      </c>
      <c r="D34" s="8">
        <v>4140</v>
      </c>
      <c r="E34" s="7">
        <v>30.45</v>
      </c>
      <c r="F34" s="7">
        <v>203</v>
      </c>
      <c r="G34" s="7">
        <v>2080</v>
      </c>
      <c r="H34" s="7">
        <v>777</v>
      </c>
      <c r="I34" s="7">
        <v>1877</v>
      </c>
      <c r="J34" s="7">
        <v>38.93</v>
      </c>
      <c r="K34" s="7">
        <v>1.782</v>
      </c>
      <c r="L34" s="7">
        <v>61.643999999999998</v>
      </c>
      <c r="M34" s="7">
        <v>0.30599999999999999</v>
      </c>
      <c r="N34" s="7">
        <v>143.21</v>
      </c>
      <c r="O34" s="7">
        <v>72.900000000000006</v>
      </c>
      <c r="P34" s="14">
        <f t="shared" si="0"/>
        <v>50.904266461839256</v>
      </c>
      <c r="Q34" s="7">
        <v>65.95</v>
      </c>
      <c r="R34" s="7" t="s">
        <v>36</v>
      </c>
      <c r="S34" s="7" t="s">
        <v>37</v>
      </c>
      <c r="T34" s="7" t="s">
        <v>36</v>
      </c>
      <c r="U34" s="7">
        <v>0.28899999999999998</v>
      </c>
      <c r="V34" s="7">
        <v>82.7</v>
      </c>
      <c r="W34" s="15">
        <f t="shared" si="1"/>
        <v>3423.78</v>
      </c>
      <c r="X34" s="7">
        <v>16.399999999999999</v>
      </c>
      <c r="Y34" s="7"/>
      <c r="Z34" s="15">
        <f t="shared" si="2"/>
        <v>678.95999999999992</v>
      </c>
      <c r="AA34" s="7">
        <v>0.9</v>
      </c>
      <c r="AB34" s="15">
        <f t="shared" si="3"/>
        <v>324.72099999999995</v>
      </c>
      <c r="AC34" s="7"/>
      <c r="AD34" s="7"/>
      <c r="AE34" s="7"/>
      <c r="AF34" s="7"/>
      <c r="AG34" s="7"/>
      <c r="AH34" s="7">
        <v>41.250999999999998</v>
      </c>
      <c r="AI34" s="7">
        <v>0</v>
      </c>
      <c r="AJ34" s="7">
        <v>0</v>
      </c>
      <c r="AK34" s="7">
        <v>41.250999999999998</v>
      </c>
      <c r="AL34" s="7">
        <v>3539</v>
      </c>
      <c r="AM34" s="7"/>
    </row>
    <row r="35" spans="1:39" hidden="1" x14ac:dyDescent="0.35">
      <c r="A35">
        <v>32</v>
      </c>
      <c r="B35" s="7" t="s">
        <v>74</v>
      </c>
      <c r="C35" s="7">
        <v>3</v>
      </c>
      <c r="D35" s="8">
        <v>8774</v>
      </c>
      <c r="E35" s="7">
        <v>44.6</v>
      </c>
      <c r="F35" s="7">
        <v>674</v>
      </c>
      <c r="G35" s="7">
        <v>2452</v>
      </c>
      <c r="H35" s="7">
        <v>1077</v>
      </c>
      <c r="I35" s="7">
        <v>1778</v>
      </c>
      <c r="J35" s="7">
        <v>30.53</v>
      </c>
      <c r="K35" s="7">
        <v>1.804</v>
      </c>
      <c r="L35" s="7">
        <v>39.866999999999997</v>
      </c>
      <c r="M35" s="7">
        <v>0.22700000000000001</v>
      </c>
      <c r="N35" s="7">
        <v>132.72999999999999</v>
      </c>
      <c r="O35" s="7">
        <v>63.4</v>
      </c>
      <c r="P35" s="14">
        <f t="shared" si="0"/>
        <v>47.766141791607026</v>
      </c>
      <c r="Q35" s="7">
        <v>52.83</v>
      </c>
      <c r="R35" s="7" t="s">
        <v>36</v>
      </c>
      <c r="S35" s="7" t="s">
        <v>37</v>
      </c>
      <c r="T35" s="7" t="s">
        <v>36</v>
      </c>
      <c r="U35" s="7">
        <v>0.44669999999999999</v>
      </c>
      <c r="V35" s="7">
        <v>71</v>
      </c>
      <c r="W35" s="15">
        <f t="shared" si="1"/>
        <v>6229.54</v>
      </c>
      <c r="X35" s="7">
        <v>20.7</v>
      </c>
      <c r="Y35" s="7">
        <v>0.1</v>
      </c>
      <c r="Z35" s="15">
        <f t="shared" si="2"/>
        <v>1824.9920000000002</v>
      </c>
      <c r="AA35" s="7">
        <v>7.7</v>
      </c>
      <c r="AB35" s="15">
        <f t="shared" si="3"/>
        <v>506.72999999999996</v>
      </c>
      <c r="AC35" s="7">
        <v>0.5</v>
      </c>
      <c r="AD35" s="7"/>
      <c r="AE35" s="7"/>
      <c r="AF35" s="7"/>
      <c r="AG35" s="7"/>
      <c r="AH35" s="7">
        <v>87.063000000000002</v>
      </c>
      <c r="AI35" s="7">
        <v>0</v>
      </c>
      <c r="AJ35" s="7">
        <v>0.35799999999999998</v>
      </c>
      <c r="AK35" s="7">
        <v>87.421000000000006</v>
      </c>
      <c r="AL35" s="7">
        <v>12069</v>
      </c>
      <c r="AM35" s="7"/>
    </row>
    <row r="36" spans="1:39" hidden="1" x14ac:dyDescent="0.35">
      <c r="A36">
        <v>33</v>
      </c>
      <c r="B36" s="7" t="s">
        <v>75</v>
      </c>
      <c r="C36" s="7">
        <v>2</v>
      </c>
      <c r="D36" s="8">
        <v>4049</v>
      </c>
      <c r="E36" s="7">
        <v>39.44</v>
      </c>
      <c r="F36" s="7">
        <v>1750</v>
      </c>
      <c r="G36" s="7">
        <v>2435</v>
      </c>
      <c r="H36" s="7">
        <v>2056</v>
      </c>
      <c r="I36" s="7">
        <v>685</v>
      </c>
      <c r="J36" s="7">
        <v>19.68</v>
      </c>
      <c r="K36" s="7">
        <v>3.0569999999999999</v>
      </c>
      <c r="L36" s="7">
        <v>17.369</v>
      </c>
      <c r="M36" s="7">
        <v>0.44800000000000001</v>
      </c>
      <c r="N36" s="7">
        <v>94.28</v>
      </c>
      <c r="O36" s="7">
        <v>66.94</v>
      </c>
      <c r="P36" s="14">
        <f t="shared" si="0"/>
        <v>71.00127280441238</v>
      </c>
      <c r="Q36" s="7">
        <v>84.4</v>
      </c>
      <c r="R36" s="7" t="s">
        <v>36</v>
      </c>
      <c r="S36" s="7" t="s">
        <v>36</v>
      </c>
      <c r="T36" s="7" t="s">
        <v>36</v>
      </c>
      <c r="U36" s="7">
        <v>0.48149999999999998</v>
      </c>
      <c r="V36" s="7">
        <v>65.400000000000006</v>
      </c>
      <c r="W36" s="15">
        <f t="shared" si="1"/>
        <v>2648.0460000000003</v>
      </c>
      <c r="X36" s="7">
        <v>29.9</v>
      </c>
      <c r="Y36" s="7">
        <v>2.7</v>
      </c>
      <c r="Z36" s="15">
        <f t="shared" si="2"/>
        <v>1319.9740000000002</v>
      </c>
      <c r="AA36" s="7"/>
      <c r="AB36" s="15">
        <f t="shared" si="3"/>
        <v>223.31</v>
      </c>
      <c r="AC36" s="7">
        <v>1.9</v>
      </c>
      <c r="AD36" s="7"/>
      <c r="AE36" s="7"/>
      <c r="AF36" s="7"/>
      <c r="AG36" s="7"/>
      <c r="AH36" s="7">
        <v>40.003999999999998</v>
      </c>
      <c r="AI36" s="7">
        <v>0</v>
      </c>
      <c r="AJ36" s="7">
        <v>0.33600000000000002</v>
      </c>
      <c r="AK36" s="7">
        <v>40.341000000000001</v>
      </c>
      <c r="AL36" s="7">
        <v>5637</v>
      </c>
      <c r="AM36" s="7"/>
    </row>
    <row r="37" spans="1:39" hidden="1" x14ac:dyDescent="0.35">
      <c r="A37">
        <v>34</v>
      </c>
      <c r="B37" s="7" t="s">
        <v>76</v>
      </c>
      <c r="C37" s="7">
        <v>3</v>
      </c>
      <c r="D37" s="8">
        <v>7337</v>
      </c>
      <c r="E37" s="7">
        <v>46.76</v>
      </c>
      <c r="F37" s="7">
        <v>122</v>
      </c>
      <c r="G37" s="7">
        <v>1818</v>
      </c>
      <c r="H37" s="7">
        <v>567</v>
      </c>
      <c r="I37" s="7">
        <v>1696</v>
      </c>
      <c r="J37" s="7">
        <v>29.75</v>
      </c>
      <c r="K37" s="7">
        <v>2.3719999999999999</v>
      </c>
      <c r="L37" s="7">
        <v>36.270000000000003</v>
      </c>
      <c r="M37" s="7">
        <v>0.26300000000000001</v>
      </c>
      <c r="N37" s="7">
        <v>150.36000000000001</v>
      </c>
      <c r="O37" s="7">
        <v>66.260000000000005</v>
      </c>
      <c r="P37" s="14">
        <f t="shared" si="0"/>
        <v>44.067571162543231</v>
      </c>
      <c r="Q37" s="7">
        <v>41.78</v>
      </c>
      <c r="R37" s="7" t="s">
        <v>36</v>
      </c>
      <c r="S37" s="7" t="s">
        <v>37</v>
      </c>
      <c r="T37" s="7" t="s">
        <v>36</v>
      </c>
      <c r="U37" s="7">
        <v>0.42320000000000002</v>
      </c>
      <c r="V37" s="7">
        <v>71.099999999999994</v>
      </c>
      <c r="W37" s="15">
        <f t="shared" si="1"/>
        <v>5216.607</v>
      </c>
      <c r="X37" s="7">
        <v>26.6</v>
      </c>
      <c r="Y37" s="7"/>
      <c r="Z37" s="15">
        <f t="shared" si="2"/>
        <v>1951.6420000000001</v>
      </c>
      <c r="AA37" s="7">
        <v>2.2999999999999998</v>
      </c>
      <c r="AB37" s="15">
        <f t="shared" si="3"/>
        <v>490.14400000000006</v>
      </c>
      <c r="AC37" s="7"/>
      <c r="AD37" s="7"/>
      <c r="AE37" s="7"/>
      <c r="AF37" s="7"/>
      <c r="AG37" s="7"/>
      <c r="AH37" s="7">
        <v>73.096000000000004</v>
      </c>
      <c r="AI37" s="7">
        <v>0</v>
      </c>
      <c r="AJ37" s="7">
        <v>0</v>
      </c>
      <c r="AK37" s="7">
        <v>73.096000000000004</v>
      </c>
      <c r="AL37" s="7">
        <v>6959</v>
      </c>
      <c r="AM37" s="7"/>
    </row>
    <row r="38" spans="1:39" hidden="1" x14ac:dyDescent="0.35">
      <c r="A38">
        <v>35</v>
      </c>
      <c r="B38" s="7" t="s">
        <v>77</v>
      </c>
      <c r="C38" s="7">
        <v>2</v>
      </c>
      <c r="D38" s="8">
        <v>9419</v>
      </c>
      <c r="E38" s="7">
        <v>46.75</v>
      </c>
      <c r="F38" s="7">
        <v>753</v>
      </c>
      <c r="G38" s="7">
        <v>2338</v>
      </c>
      <c r="H38" s="7">
        <v>1266</v>
      </c>
      <c r="I38" s="7">
        <v>1585</v>
      </c>
      <c r="J38" s="7">
        <v>34.909999999999997</v>
      </c>
      <c r="K38" s="7">
        <v>1.8460000000000001</v>
      </c>
      <c r="L38" s="7">
        <v>33.906999999999996</v>
      </c>
      <c r="M38" s="7">
        <v>0.32500000000000001</v>
      </c>
      <c r="N38" s="7">
        <v>146.38999999999999</v>
      </c>
      <c r="O38" s="7">
        <v>67.069999999999993</v>
      </c>
      <c r="P38" s="14">
        <f t="shared" si="0"/>
        <v>45.81597103627297</v>
      </c>
      <c r="Q38" s="7">
        <v>67.27</v>
      </c>
      <c r="R38" s="7" t="s">
        <v>36</v>
      </c>
      <c r="S38" s="7" t="s">
        <v>37</v>
      </c>
      <c r="T38" s="7" t="s">
        <v>36</v>
      </c>
      <c r="U38" s="7">
        <v>0.37280000000000002</v>
      </c>
      <c r="V38" s="7">
        <v>77.599999999999994</v>
      </c>
      <c r="W38" s="15">
        <f t="shared" si="1"/>
        <v>7309.1439999999993</v>
      </c>
      <c r="X38" s="7">
        <v>13.1</v>
      </c>
      <c r="Y38" s="7"/>
      <c r="Z38" s="15">
        <f t="shared" si="2"/>
        <v>1233.8890000000001</v>
      </c>
      <c r="AA38" s="7">
        <v>9.1999999999999993</v>
      </c>
      <c r="AB38" s="15">
        <f t="shared" si="3"/>
        <v>353.45499999999998</v>
      </c>
      <c r="AC38" s="7">
        <v>0.1</v>
      </c>
      <c r="AD38" s="7"/>
      <c r="AE38" s="7"/>
      <c r="AF38" s="7"/>
      <c r="AG38" s="7"/>
      <c r="AH38" s="7">
        <v>93.866</v>
      </c>
      <c r="AI38" s="7">
        <v>0</v>
      </c>
      <c r="AJ38" s="7">
        <v>0</v>
      </c>
      <c r="AK38" s="7">
        <v>93.866</v>
      </c>
      <c r="AL38" s="7">
        <v>8097</v>
      </c>
      <c r="AM38" s="7"/>
    </row>
    <row r="39" spans="1:39" x14ac:dyDescent="0.35">
      <c r="A39">
        <v>36</v>
      </c>
      <c r="B39" s="7" t="s">
        <v>78</v>
      </c>
      <c r="C39" s="7">
        <v>2</v>
      </c>
      <c r="D39" s="8">
        <v>10744</v>
      </c>
      <c r="E39" s="7">
        <v>10.17</v>
      </c>
      <c r="F39" s="7">
        <v>-9</v>
      </c>
      <c r="G39" s="7">
        <v>38</v>
      </c>
      <c r="H39" s="7">
        <v>12</v>
      </c>
      <c r="I39" s="7">
        <v>47</v>
      </c>
      <c r="J39" s="7">
        <v>3.2</v>
      </c>
      <c r="K39" s="7">
        <v>3.6469999999999998</v>
      </c>
      <c r="L39" s="7">
        <v>0.67</v>
      </c>
      <c r="M39" s="7">
        <v>0.5</v>
      </c>
      <c r="N39" s="7">
        <v>156.41999999999999</v>
      </c>
      <c r="O39" s="7">
        <v>49.17</v>
      </c>
      <c r="P39" s="14">
        <f t="shared" si="0"/>
        <v>31.434599156118146</v>
      </c>
      <c r="Q39" s="7">
        <v>61.52</v>
      </c>
      <c r="R39" s="7" t="s">
        <v>36</v>
      </c>
      <c r="S39" s="7" t="s">
        <v>37</v>
      </c>
      <c r="T39" s="7" t="s">
        <v>36</v>
      </c>
      <c r="U39" s="7">
        <v>0.69059999999999999</v>
      </c>
      <c r="V39" s="7">
        <v>33.4</v>
      </c>
      <c r="W39" s="15">
        <f t="shared" si="1"/>
        <v>3588.4959999999996</v>
      </c>
      <c r="X39" s="7">
        <v>32.6</v>
      </c>
      <c r="Y39" s="7">
        <v>28.9</v>
      </c>
      <c r="Z39" s="15">
        <f t="shared" si="2"/>
        <v>6607.5599999999995</v>
      </c>
      <c r="AA39" s="7"/>
      <c r="AB39" s="15">
        <f t="shared" si="3"/>
        <v>28.905000000000001</v>
      </c>
      <c r="AC39" s="7">
        <v>3.4</v>
      </c>
      <c r="AD39" s="7">
        <v>0.4</v>
      </c>
      <c r="AE39" s="7"/>
      <c r="AF39" s="7"/>
      <c r="AG39" s="7"/>
      <c r="AH39" s="7">
        <v>103.456</v>
      </c>
      <c r="AI39" s="7">
        <v>0</v>
      </c>
      <c r="AJ39" s="7">
        <v>3.5840000000000001</v>
      </c>
      <c r="AK39" s="7">
        <v>107.04</v>
      </c>
      <c r="AL39" s="7">
        <v>59234</v>
      </c>
      <c r="AM39" s="7"/>
    </row>
    <row r="40" spans="1:39" hidden="1" x14ac:dyDescent="0.35">
      <c r="A40">
        <v>37</v>
      </c>
      <c r="B40" s="7" t="s">
        <v>79</v>
      </c>
      <c r="C40" s="7">
        <v>5</v>
      </c>
      <c r="D40" s="8">
        <v>24546</v>
      </c>
      <c r="E40" s="7">
        <v>105.42</v>
      </c>
      <c r="F40" s="7">
        <v>21</v>
      </c>
      <c r="G40" s="7">
        <v>3060</v>
      </c>
      <c r="H40" s="7">
        <v>1240</v>
      </c>
      <c r="I40" s="7">
        <v>3039</v>
      </c>
      <c r="J40" s="7">
        <v>34.56</v>
      </c>
      <c r="K40" s="7">
        <v>3.6030000000000002</v>
      </c>
      <c r="L40" s="7">
        <v>28.827000000000002</v>
      </c>
      <c r="M40" s="7">
        <v>0.40100000000000002</v>
      </c>
      <c r="N40" s="7">
        <v>253.97</v>
      </c>
      <c r="O40" s="7">
        <v>75.22</v>
      </c>
      <c r="P40" s="14">
        <f t="shared" si="0"/>
        <v>29.617671378509275</v>
      </c>
      <c r="Q40" s="7">
        <v>105.8</v>
      </c>
      <c r="R40" s="7" t="s">
        <v>36</v>
      </c>
      <c r="S40" s="7" t="s">
        <v>37</v>
      </c>
      <c r="T40" s="7" t="s">
        <v>36</v>
      </c>
      <c r="U40" s="7">
        <v>0.10829999999999999</v>
      </c>
      <c r="V40" s="7">
        <v>94.3</v>
      </c>
      <c r="W40" s="15">
        <f t="shared" si="1"/>
        <v>23146.877999999997</v>
      </c>
      <c r="X40" s="7">
        <v>4.3</v>
      </c>
      <c r="Y40" s="7">
        <v>0.1</v>
      </c>
      <c r="Z40" s="15">
        <f t="shared" si="2"/>
        <v>1080.0239999999999</v>
      </c>
      <c r="AA40" s="7">
        <v>0.7</v>
      </c>
      <c r="AB40" s="15">
        <f t="shared" si="3"/>
        <v>154.98899999999998</v>
      </c>
      <c r="AC40" s="7">
        <v>0.6</v>
      </c>
      <c r="AD40" s="7"/>
      <c r="AE40" s="7"/>
      <c r="AF40" s="7"/>
      <c r="AG40" s="7"/>
      <c r="AH40" s="7">
        <v>243.50700000000001</v>
      </c>
      <c r="AI40" s="7">
        <v>0.06</v>
      </c>
      <c r="AJ40" s="7">
        <v>1.0029999999999999</v>
      </c>
      <c r="AK40" s="7">
        <v>244.57</v>
      </c>
      <c r="AL40" s="7">
        <v>34094</v>
      </c>
      <c r="AM40" s="7"/>
    </row>
    <row r="41" spans="1:39" hidden="1" x14ac:dyDescent="0.35">
      <c r="A41">
        <v>38</v>
      </c>
      <c r="B41" s="7" t="s">
        <v>80</v>
      </c>
      <c r="C41" s="7">
        <v>2</v>
      </c>
      <c r="D41" s="8">
        <v>8759</v>
      </c>
      <c r="E41" s="7">
        <v>56.45</v>
      </c>
      <c r="F41" s="7">
        <v>302</v>
      </c>
      <c r="G41" s="7">
        <v>1741</v>
      </c>
      <c r="H41" s="7">
        <v>908</v>
      </c>
      <c r="I41" s="7">
        <v>1439</v>
      </c>
      <c r="J41" s="7">
        <v>26.95</v>
      </c>
      <c r="K41" s="7">
        <v>2.895</v>
      </c>
      <c r="L41" s="7">
        <v>25.492999999999999</v>
      </c>
      <c r="M41" s="7">
        <v>0.42199999999999999</v>
      </c>
      <c r="N41" s="7">
        <v>102.08</v>
      </c>
      <c r="O41" s="7">
        <v>63.84</v>
      </c>
      <c r="P41" s="14">
        <f t="shared" si="0"/>
        <v>62.539184952978069</v>
      </c>
      <c r="Q41" s="7">
        <v>59.98</v>
      </c>
      <c r="R41" s="7" t="s">
        <v>36</v>
      </c>
      <c r="S41" s="7" t="s">
        <v>37</v>
      </c>
      <c r="T41" s="7" t="s">
        <v>36</v>
      </c>
      <c r="U41" s="7">
        <v>0.48420000000000002</v>
      </c>
      <c r="V41" s="7">
        <v>65</v>
      </c>
      <c r="W41" s="15">
        <f t="shared" si="1"/>
        <v>5693.35</v>
      </c>
      <c r="X41" s="7">
        <v>30.2</v>
      </c>
      <c r="Y41" s="7"/>
      <c r="Z41" s="15">
        <f t="shared" si="2"/>
        <v>2645.2179999999998</v>
      </c>
      <c r="AA41" s="7">
        <v>4</v>
      </c>
      <c r="AB41" s="15">
        <f t="shared" si="3"/>
        <v>492.13800000000003</v>
      </c>
      <c r="AC41" s="7">
        <v>0.7</v>
      </c>
      <c r="AD41" s="7"/>
      <c r="AE41" s="7"/>
      <c r="AF41" s="7"/>
      <c r="AG41" s="7"/>
      <c r="AH41" s="7">
        <v>86.888999999999996</v>
      </c>
      <c r="AI41" s="7">
        <v>0</v>
      </c>
      <c r="AJ41" s="7">
        <v>0.40100000000000002</v>
      </c>
      <c r="AK41" s="7">
        <v>87.29</v>
      </c>
      <c r="AL41" s="7">
        <v>7812</v>
      </c>
      <c r="AM41" s="7"/>
    </row>
    <row r="42" spans="1:39" hidden="1" x14ac:dyDescent="0.35">
      <c r="A42">
        <v>39</v>
      </c>
      <c r="B42" s="7" t="s">
        <v>81</v>
      </c>
      <c r="C42" s="7">
        <v>3</v>
      </c>
      <c r="D42" s="8">
        <v>9889</v>
      </c>
      <c r="E42" s="7">
        <v>48.72</v>
      </c>
      <c r="F42" s="7">
        <v>1051</v>
      </c>
      <c r="G42" s="7">
        <v>2621</v>
      </c>
      <c r="H42" s="7">
        <v>1739</v>
      </c>
      <c r="I42" s="7">
        <v>1570</v>
      </c>
      <c r="J42" s="7">
        <v>41.79</v>
      </c>
      <c r="K42" s="7">
        <v>1.91</v>
      </c>
      <c r="L42" s="7">
        <v>32.225000000000001</v>
      </c>
      <c r="M42" s="7">
        <v>0.438</v>
      </c>
      <c r="N42" s="7">
        <v>145.79</v>
      </c>
      <c r="O42" s="7">
        <v>58.31</v>
      </c>
      <c r="P42" s="14">
        <f t="shared" si="0"/>
        <v>39.995884491391735</v>
      </c>
      <c r="Q42" s="7">
        <v>116.71</v>
      </c>
      <c r="R42" s="7" t="s">
        <v>36</v>
      </c>
      <c r="S42" s="7" t="s">
        <v>37</v>
      </c>
      <c r="T42" s="7" t="s">
        <v>36</v>
      </c>
      <c r="U42" s="7">
        <v>0.67400000000000004</v>
      </c>
      <c r="V42" s="7">
        <v>44.6</v>
      </c>
      <c r="W42" s="15">
        <f t="shared" si="1"/>
        <v>4410.4939999999997</v>
      </c>
      <c r="X42" s="7">
        <v>23</v>
      </c>
      <c r="Y42" s="7">
        <v>0.4</v>
      </c>
      <c r="Z42" s="15">
        <f t="shared" si="2"/>
        <v>2314.0259999999998</v>
      </c>
      <c r="AA42" s="7">
        <v>26.8</v>
      </c>
      <c r="AB42" s="15">
        <f t="shared" si="3"/>
        <v>788.14</v>
      </c>
      <c r="AC42" s="7">
        <v>5.2</v>
      </c>
      <c r="AD42" s="7"/>
      <c r="AE42" s="7"/>
      <c r="AF42" s="7"/>
      <c r="AG42" s="7"/>
      <c r="AH42" s="7">
        <v>93354</v>
      </c>
      <c r="AI42" s="7">
        <v>0.06</v>
      </c>
      <c r="AJ42" s="7">
        <v>5.117</v>
      </c>
      <c r="AK42" s="7">
        <v>98.531000000000006</v>
      </c>
      <c r="AL42" s="7">
        <v>66369</v>
      </c>
      <c r="AM42" s="7"/>
    </row>
    <row r="43" spans="1:39" hidden="1" x14ac:dyDescent="0.35">
      <c r="A43">
        <v>40</v>
      </c>
      <c r="B43" s="7" t="s">
        <v>82</v>
      </c>
      <c r="C43" s="7">
        <v>2</v>
      </c>
      <c r="D43" s="8">
        <v>5109</v>
      </c>
      <c r="E43" s="7">
        <v>36.89</v>
      </c>
      <c r="F43" s="7">
        <v>116</v>
      </c>
      <c r="G43" s="7">
        <v>1574</v>
      </c>
      <c r="H43" s="7">
        <v>592</v>
      </c>
      <c r="I43" s="7">
        <v>1458</v>
      </c>
      <c r="J43" s="7">
        <v>32.58</v>
      </c>
      <c r="K43" s="7">
        <v>2.1190000000000002</v>
      </c>
      <c r="L43" s="7">
        <v>39.527999999999999</v>
      </c>
      <c r="M43" s="7">
        <v>0.32700000000000001</v>
      </c>
      <c r="N43" s="7">
        <v>186.09</v>
      </c>
      <c r="O43" s="7">
        <v>77.66</v>
      </c>
      <c r="P43" s="14">
        <f t="shared" si="0"/>
        <v>41.732495029286902</v>
      </c>
      <c r="Q43" s="7">
        <v>41.78</v>
      </c>
      <c r="R43" s="7" t="s">
        <v>36</v>
      </c>
      <c r="S43" s="7" t="s">
        <v>37</v>
      </c>
      <c r="T43" s="7" t="s">
        <v>36</v>
      </c>
      <c r="U43" s="7">
        <v>0.16250000000000001</v>
      </c>
      <c r="V43" s="7">
        <v>91.3</v>
      </c>
      <c r="W43" s="15">
        <f t="shared" si="1"/>
        <v>4664.5169999999998</v>
      </c>
      <c r="X43" s="7">
        <v>6.2</v>
      </c>
      <c r="Y43" s="7"/>
      <c r="Z43" s="15">
        <f t="shared" si="2"/>
        <v>316.75799999999998</v>
      </c>
      <c r="AA43" s="7">
        <v>2.2999999999999998</v>
      </c>
      <c r="AB43" s="15">
        <f t="shared" si="3"/>
        <v>123.93</v>
      </c>
      <c r="AC43" s="7">
        <v>0.2</v>
      </c>
      <c r="AD43" s="7"/>
      <c r="AE43" s="7"/>
      <c r="AF43" s="7"/>
      <c r="AG43" s="7"/>
      <c r="AH43" s="7">
        <v>50.895000000000003</v>
      </c>
      <c r="AI43" s="7">
        <v>0</v>
      </c>
      <c r="AJ43" s="7">
        <v>0</v>
      </c>
      <c r="AK43" s="7">
        <v>50.895000000000003</v>
      </c>
      <c r="AL43" s="7">
        <v>4471</v>
      </c>
      <c r="AM43" s="7"/>
    </row>
    <row r="44" spans="1:39" hidden="1" x14ac:dyDescent="0.35">
      <c r="A44">
        <v>41</v>
      </c>
      <c r="B44" s="7" t="s">
        <v>83</v>
      </c>
      <c r="C44" s="7">
        <v>2</v>
      </c>
      <c r="D44" s="8">
        <v>9418</v>
      </c>
      <c r="E44" s="7">
        <v>54.46</v>
      </c>
      <c r="F44" s="7">
        <v>1639</v>
      </c>
      <c r="G44" s="7">
        <v>2667</v>
      </c>
      <c r="H44" s="7">
        <v>2194</v>
      </c>
      <c r="I44" s="7">
        <v>1028</v>
      </c>
      <c r="J44" s="7">
        <v>19.02</v>
      </c>
      <c r="K44" s="7">
        <v>2.5059999999999998</v>
      </c>
      <c r="L44" s="7">
        <v>18.887</v>
      </c>
      <c r="M44" s="7">
        <v>0.54100000000000004</v>
      </c>
      <c r="N44" s="7">
        <v>83.45</v>
      </c>
      <c r="O44" s="7">
        <v>74.040000000000006</v>
      </c>
      <c r="P44" s="14">
        <f t="shared" si="0"/>
        <v>88.723786698621936</v>
      </c>
      <c r="Q44" s="7">
        <v>45.95</v>
      </c>
      <c r="R44" s="7" t="s">
        <v>36</v>
      </c>
      <c r="S44" s="7" t="s">
        <v>36</v>
      </c>
      <c r="T44" s="7" t="s">
        <v>36</v>
      </c>
      <c r="U44" s="7">
        <v>0.1013</v>
      </c>
      <c r="V44" s="7">
        <v>94.7</v>
      </c>
      <c r="W44" s="15">
        <f t="shared" si="1"/>
        <v>8918.8460000000014</v>
      </c>
      <c r="X44" s="7">
        <v>5</v>
      </c>
      <c r="Y44" s="7">
        <v>0.1</v>
      </c>
      <c r="Z44" s="15">
        <f t="shared" si="2"/>
        <v>480.31799999999998</v>
      </c>
      <c r="AA44" s="7"/>
      <c r="AB44" s="15">
        <f t="shared" si="3"/>
        <v>52.427999999999997</v>
      </c>
      <c r="AC44" s="7">
        <v>0.2</v>
      </c>
      <c r="AD44" s="7"/>
      <c r="AE44" s="7"/>
      <c r="AF44" s="7"/>
      <c r="AG44" s="7"/>
      <c r="AH44" s="7">
        <v>93.847999999999999</v>
      </c>
      <c r="AI44" s="7">
        <v>0</v>
      </c>
      <c r="AJ44" s="7">
        <v>0</v>
      </c>
      <c r="AK44" s="7">
        <v>93.847999999999999</v>
      </c>
      <c r="AL44" s="7">
        <v>2505</v>
      </c>
      <c r="AM44" s="7"/>
    </row>
    <row r="45" spans="1:39" hidden="1" x14ac:dyDescent="0.35">
      <c r="A45">
        <v>42</v>
      </c>
      <c r="B45" s="7" t="s">
        <v>84</v>
      </c>
      <c r="C45" s="12">
        <v>1</v>
      </c>
      <c r="D45" s="8">
        <v>10564</v>
      </c>
      <c r="E45" s="7">
        <v>67.599999999999994</v>
      </c>
      <c r="F45" s="7">
        <v>-2</v>
      </c>
      <c r="G45" s="7">
        <v>1078</v>
      </c>
      <c r="H45" s="7">
        <v>217</v>
      </c>
      <c r="I45" s="7">
        <v>1080</v>
      </c>
      <c r="J45" s="7">
        <v>19.579999999999998</v>
      </c>
      <c r="K45" s="7">
        <v>3.4420000000000002</v>
      </c>
      <c r="L45" s="7">
        <v>15.977</v>
      </c>
      <c r="M45" s="7">
        <v>0.218</v>
      </c>
      <c r="N45" s="7">
        <v>204.55</v>
      </c>
      <c r="O45" s="7">
        <v>71.8</v>
      </c>
      <c r="P45" s="14">
        <f t="shared" si="0"/>
        <v>35.10144219017355</v>
      </c>
      <c r="Q45" s="7">
        <v>52.11</v>
      </c>
      <c r="R45" s="7" t="s">
        <v>36</v>
      </c>
      <c r="S45" s="7" t="s">
        <v>37</v>
      </c>
      <c r="T45" s="7" t="s">
        <v>36</v>
      </c>
      <c r="U45" s="7">
        <v>0.48249999999999998</v>
      </c>
      <c r="V45" s="7">
        <v>62.2</v>
      </c>
      <c r="W45" s="15">
        <f t="shared" si="1"/>
        <v>6570.808</v>
      </c>
      <c r="X45" s="7">
        <v>36.11</v>
      </c>
      <c r="Y45" s="7">
        <v>0.5</v>
      </c>
      <c r="Z45" s="15">
        <f t="shared" si="2"/>
        <v>3867.4803999999999</v>
      </c>
      <c r="AA45" s="7"/>
      <c r="AB45" s="15">
        <f t="shared" si="3"/>
        <v>395.38799999999998</v>
      </c>
      <c r="AC45" s="7">
        <v>0.5</v>
      </c>
      <c r="AD45" s="7"/>
      <c r="AE45" s="7"/>
      <c r="AF45" s="7"/>
      <c r="AG45" s="7">
        <v>0.6</v>
      </c>
      <c r="AH45" s="7">
        <v>104649</v>
      </c>
      <c r="AI45" s="7">
        <v>0</v>
      </c>
      <c r="AJ45" s="7">
        <v>0.59799999999999998</v>
      </c>
      <c r="AK45" s="7">
        <v>105.247</v>
      </c>
      <c r="AL45" s="7">
        <v>14688</v>
      </c>
      <c r="AM45" s="7"/>
    </row>
    <row r="46" spans="1:39" hidden="1" x14ac:dyDescent="0.35">
      <c r="A46">
        <v>43</v>
      </c>
      <c r="B46" s="7" t="s">
        <v>85</v>
      </c>
      <c r="C46" s="7">
        <v>3</v>
      </c>
      <c r="D46" s="8">
        <v>6677</v>
      </c>
      <c r="E46" s="7">
        <v>43.86</v>
      </c>
      <c r="F46" s="7">
        <v>381</v>
      </c>
      <c r="G46" s="7">
        <v>1438</v>
      </c>
      <c r="H46" s="7">
        <v>711</v>
      </c>
      <c r="I46" s="7">
        <v>1057</v>
      </c>
      <c r="J46" s="7">
        <v>18.059999999999999</v>
      </c>
      <c r="K46" s="7">
        <v>2.2930000000000001</v>
      </c>
      <c r="L46" s="7">
        <v>24.1</v>
      </c>
      <c r="M46" s="7">
        <v>0.316</v>
      </c>
      <c r="N46" s="7">
        <v>88.21</v>
      </c>
      <c r="O46" s="7">
        <v>49.58</v>
      </c>
      <c r="P46" s="14">
        <f t="shared" si="0"/>
        <v>56.206779276725996</v>
      </c>
      <c r="Q46" s="7">
        <v>51.46</v>
      </c>
      <c r="R46" s="7" t="s">
        <v>36</v>
      </c>
      <c r="S46" s="7" t="s">
        <v>37</v>
      </c>
      <c r="T46" s="7" t="s">
        <v>36</v>
      </c>
      <c r="U46" s="7">
        <v>0.74909999999999999</v>
      </c>
      <c r="V46" s="7">
        <v>31.6</v>
      </c>
      <c r="W46" s="15">
        <f t="shared" si="1"/>
        <v>2109.9320000000002</v>
      </c>
      <c r="X46" s="7">
        <v>25.1</v>
      </c>
      <c r="Y46" s="7"/>
      <c r="Z46" s="15">
        <f t="shared" si="2"/>
        <v>1675.9269999999999</v>
      </c>
      <c r="AA46" s="7">
        <v>25.7</v>
      </c>
      <c r="AB46" s="15">
        <f t="shared" si="3"/>
        <v>536.95600000000002</v>
      </c>
      <c r="AC46" s="7">
        <v>14.7</v>
      </c>
      <c r="AD46" s="7"/>
      <c r="AE46" s="7"/>
      <c r="AF46" s="7">
        <v>2.2000000000000002</v>
      </c>
      <c r="AG46" s="7"/>
      <c r="AH46" s="7">
        <v>55.875999999999998</v>
      </c>
      <c r="AI46" s="7">
        <v>0</v>
      </c>
      <c r="AJ46" s="7">
        <v>10.656000000000001</v>
      </c>
      <c r="AK46" s="7">
        <v>66.531999999999996</v>
      </c>
      <c r="AL46" s="7">
        <v>59830</v>
      </c>
      <c r="AM46" s="7"/>
    </row>
    <row r="47" spans="1:39" hidden="1" x14ac:dyDescent="0.35">
      <c r="A47">
        <v>44</v>
      </c>
      <c r="B47" s="7" t="s">
        <v>86</v>
      </c>
      <c r="C47" s="7">
        <v>1</v>
      </c>
      <c r="D47" s="8">
        <v>8968</v>
      </c>
      <c r="E47" s="7">
        <v>51.18</v>
      </c>
      <c r="F47" s="7">
        <v>513</v>
      </c>
      <c r="G47" s="7">
        <v>1169</v>
      </c>
      <c r="H47" s="7">
        <v>671</v>
      </c>
      <c r="I47" s="7">
        <v>656</v>
      </c>
      <c r="J47" s="7">
        <v>12.04</v>
      </c>
      <c r="K47" s="7">
        <v>2.3250000000000002</v>
      </c>
      <c r="L47" s="7">
        <v>12.817</v>
      </c>
      <c r="M47" s="7">
        <v>0.246</v>
      </c>
      <c r="N47" s="7">
        <v>119.38</v>
      </c>
      <c r="O47" s="7">
        <v>46.14</v>
      </c>
      <c r="P47" s="14">
        <f t="shared" si="0"/>
        <v>38.64969006533758</v>
      </c>
      <c r="Q47" s="7">
        <v>40.380000000000003</v>
      </c>
      <c r="R47" s="7" t="s">
        <v>36</v>
      </c>
      <c r="S47" s="7" t="s">
        <v>43</v>
      </c>
      <c r="T47" s="7" t="s">
        <v>36</v>
      </c>
      <c r="U47" s="7">
        <v>0.69830000000000003</v>
      </c>
      <c r="V47" s="7">
        <v>24</v>
      </c>
      <c r="W47" s="15">
        <f t="shared" si="1"/>
        <v>2152.3199999999997</v>
      </c>
      <c r="X47" s="7">
        <v>43.1</v>
      </c>
      <c r="Y47" s="7">
        <v>8.6999999999999993</v>
      </c>
      <c r="Z47" s="15">
        <f t="shared" si="2"/>
        <v>4645.424</v>
      </c>
      <c r="AA47" s="7">
        <v>22.5</v>
      </c>
      <c r="AB47" s="15">
        <f t="shared" si="3"/>
        <v>487.40800000000002</v>
      </c>
      <c r="AC47" s="7">
        <v>1.7</v>
      </c>
      <c r="AD47" s="7"/>
      <c r="AE47" s="7"/>
      <c r="AF47" s="7"/>
      <c r="AG47" s="7"/>
      <c r="AH47" s="7">
        <v>87.852000000000004</v>
      </c>
      <c r="AI47" s="7">
        <v>0.06</v>
      </c>
      <c r="AJ47" s="7">
        <v>1.454</v>
      </c>
      <c r="AK47" s="7">
        <v>89.364999999999995</v>
      </c>
      <c r="AL47" s="7">
        <v>21497</v>
      </c>
      <c r="AM47" s="7"/>
    </row>
    <row r="48" spans="1:39" hidden="1" x14ac:dyDescent="0.35">
      <c r="A48">
        <v>45</v>
      </c>
      <c r="B48" s="7" t="s">
        <v>87</v>
      </c>
      <c r="C48" s="7">
        <v>2</v>
      </c>
      <c r="D48" s="11">
        <v>3981</v>
      </c>
      <c r="E48" s="7">
        <v>31.08</v>
      </c>
      <c r="F48" s="7">
        <v>845</v>
      </c>
      <c r="G48" s="7">
        <v>2264</v>
      </c>
      <c r="H48" s="7">
        <v>1377</v>
      </c>
      <c r="I48" s="7">
        <v>1419</v>
      </c>
      <c r="J48" s="7">
        <v>44.5</v>
      </c>
      <c r="K48" s="7">
        <v>1.931</v>
      </c>
      <c r="L48" s="7">
        <v>45.654000000000003</v>
      </c>
      <c r="M48" s="7">
        <v>0.375</v>
      </c>
      <c r="N48" s="7">
        <v>213.85</v>
      </c>
      <c r="O48" s="7">
        <v>63.65</v>
      </c>
      <c r="P48" s="14">
        <f t="shared" si="0"/>
        <v>29.76385316810849</v>
      </c>
      <c r="Q48" s="7">
        <v>68.8</v>
      </c>
      <c r="R48" s="7" t="s">
        <v>36</v>
      </c>
      <c r="S48" s="7" t="s">
        <v>37</v>
      </c>
      <c r="T48" s="7" t="s">
        <v>36</v>
      </c>
      <c r="U48" s="7">
        <v>3.7600000000000001E-2</v>
      </c>
      <c r="V48" s="7">
        <v>98.1</v>
      </c>
      <c r="W48" s="15">
        <f t="shared" si="1"/>
        <v>3905.3609999999999</v>
      </c>
      <c r="X48" s="7">
        <v>1.8</v>
      </c>
      <c r="Y48" s="7"/>
      <c r="Z48" s="15">
        <f t="shared" si="2"/>
        <v>71.658000000000015</v>
      </c>
      <c r="AA48" s="7">
        <v>0.1</v>
      </c>
      <c r="AB48" s="15">
        <f t="shared" si="3"/>
        <v>26.961000000000006</v>
      </c>
      <c r="AC48" s="7"/>
      <c r="AD48" s="7"/>
      <c r="AE48" s="7"/>
      <c r="AF48" s="7"/>
      <c r="AG48" s="7"/>
      <c r="AH48" s="7">
        <v>39.756</v>
      </c>
      <c r="AI48" s="7">
        <v>0</v>
      </c>
      <c r="AJ48" s="7">
        <v>0</v>
      </c>
      <c r="AK48" s="7">
        <v>39.756</v>
      </c>
      <c r="AL48" s="7">
        <v>4024</v>
      </c>
      <c r="AM48" s="7"/>
    </row>
    <row r="49" spans="1:39" hidden="1" x14ac:dyDescent="0.35">
      <c r="A49">
        <v>46</v>
      </c>
      <c r="B49" s="7" t="s">
        <v>88</v>
      </c>
      <c r="C49" s="7">
        <v>2</v>
      </c>
      <c r="D49" s="8">
        <v>4117</v>
      </c>
      <c r="E49" s="7">
        <v>30.54</v>
      </c>
      <c r="F49" s="7">
        <v>238</v>
      </c>
      <c r="G49" s="7">
        <v>1816</v>
      </c>
      <c r="H49" s="7">
        <v>746</v>
      </c>
      <c r="I49" s="7">
        <v>1578</v>
      </c>
      <c r="J49" s="7">
        <v>37.25</v>
      </c>
      <c r="K49" s="7">
        <v>1.8029999999999999</v>
      </c>
      <c r="L49" s="7">
        <v>51.67</v>
      </c>
      <c r="M49" s="7">
        <v>0.32200000000000001</v>
      </c>
      <c r="N49" s="7">
        <v>144.75</v>
      </c>
      <c r="O49" s="7">
        <v>76.5</v>
      </c>
      <c r="P49" s="14">
        <f t="shared" si="0"/>
        <v>52.849740932642483</v>
      </c>
      <c r="Q49" s="7">
        <v>41.78</v>
      </c>
      <c r="R49" s="7" t="s">
        <v>36</v>
      </c>
      <c r="S49" s="7" t="s">
        <v>37</v>
      </c>
      <c r="T49" s="7" t="s">
        <v>36</v>
      </c>
      <c r="U49" s="7">
        <v>0.1696</v>
      </c>
      <c r="V49" s="7">
        <v>90.7</v>
      </c>
      <c r="W49" s="15">
        <f t="shared" si="1"/>
        <v>3734.1190000000001</v>
      </c>
      <c r="X49" s="7">
        <v>8.4</v>
      </c>
      <c r="Y49" s="7"/>
      <c r="Z49" s="15">
        <f t="shared" si="2"/>
        <v>345.82800000000003</v>
      </c>
      <c r="AA49" s="7">
        <v>0.9</v>
      </c>
      <c r="AB49" s="15">
        <f t="shared" si="3"/>
        <v>146.75400000000002</v>
      </c>
      <c r="AC49" s="7"/>
      <c r="AD49" s="7"/>
      <c r="AE49" s="7"/>
      <c r="AF49" s="7"/>
      <c r="AG49" s="7"/>
      <c r="AH49" s="7">
        <v>41.036999999999999</v>
      </c>
      <c r="AI49" s="7">
        <v>0</v>
      </c>
      <c r="AJ49" s="7">
        <v>0</v>
      </c>
      <c r="AK49" s="7">
        <v>414.03699999999998</v>
      </c>
      <c r="AL49" s="7">
        <v>2929</v>
      </c>
      <c r="AM49" s="7"/>
    </row>
    <row r="50" spans="1:39" hidden="1" x14ac:dyDescent="0.35">
      <c r="A50">
        <v>47</v>
      </c>
      <c r="B50" s="7" t="s">
        <v>89</v>
      </c>
      <c r="C50" s="7">
        <v>2</v>
      </c>
      <c r="D50" s="8">
        <v>4310</v>
      </c>
      <c r="E50" s="7">
        <v>29.76</v>
      </c>
      <c r="F50" s="7">
        <v>205</v>
      </c>
      <c r="G50" s="7">
        <v>2090</v>
      </c>
      <c r="H50" s="7">
        <v>956</v>
      </c>
      <c r="I50" s="7">
        <v>1885</v>
      </c>
      <c r="J50" s="7">
        <v>41.19</v>
      </c>
      <c r="K50" s="7">
        <v>1.635</v>
      </c>
      <c r="L50" s="7">
        <v>63.344999999999999</v>
      </c>
      <c r="M50" s="7">
        <v>0.39900000000000002</v>
      </c>
      <c r="N50" s="7">
        <v>152.07</v>
      </c>
      <c r="O50" s="7">
        <v>73.819999999999993</v>
      </c>
      <c r="P50" s="14">
        <f t="shared" si="0"/>
        <v>48.543433944893799</v>
      </c>
      <c r="Q50" s="7">
        <v>72.39</v>
      </c>
      <c r="R50" s="7" t="s">
        <v>36</v>
      </c>
      <c r="S50" s="7" t="s">
        <v>37</v>
      </c>
      <c r="T50" s="7" t="s">
        <v>36</v>
      </c>
      <c r="U50" s="7">
        <v>0.15190000000000001</v>
      </c>
      <c r="V50" s="7">
        <v>91.8</v>
      </c>
      <c r="W50" s="15">
        <f t="shared" si="1"/>
        <v>3956.5799999999995</v>
      </c>
      <c r="X50" s="7">
        <v>7.2</v>
      </c>
      <c r="Y50" s="7"/>
      <c r="Z50" s="15">
        <f t="shared" si="2"/>
        <v>310.32000000000005</v>
      </c>
      <c r="AA50" s="7">
        <v>0.9</v>
      </c>
      <c r="AB50" s="15">
        <f t="shared" si="3"/>
        <v>152.685</v>
      </c>
      <c r="AC50" s="7">
        <v>0.1</v>
      </c>
      <c r="AD50" s="7"/>
      <c r="AE50" s="7"/>
      <c r="AF50" s="7"/>
      <c r="AG50" s="7"/>
      <c r="AH50" s="7">
        <v>42.944000000000003</v>
      </c>
      <c r="AI50" s="7">
        <v>0</v>
      </c>
      <c r="AJ50" s="7">
        <v>0</v>
      </c>
      <c r="AK50" s="7">
        <v>42.944000000000003</v>
      </c>
      <c r="AL50" s="7">
        <v>3463</v>
      </c>
      <c r="AM50" s="7"/>
    </row>
    <row r="51" spans="1:39" hidden="1" x14ac:dyDescent="0.35">
      <c r="A51">
        <v>48</v>
      </c>
      <c r="B51" s="7" t="s">
        <v>90</v>
      </c>
      <c r="C51" s="7">
        <v>1</v>
      </c>
      <c r="D51" s="8">
        <v>5275</v>
      </c>
      <c r="E51" s="7">
        <v>40.090000000000003</v>
      </c>
      <c r="F51" s="7">
        <v>446</v>
      </c>
      <c r="G51" s="7">
        <v>829</v>
      </c>
      <c r="H51" s="7">
        <v>583</v>
      </c>
      <c r="I51" s="7">
        <v>383</v>
      </c>
      <c r="J51" s="7">
        <v>8.41</v>
      </c>
      <c r="K51" s="7">
        <v>2.4249999999999998</v>
      </c>
      <c r="L51" s="7">
        <v>9.5530000000000008</v>
      </c>
      <c r="M51" s="7">
        <v>0.36199999999999999</v>
      </c>
      <c r="N51" s="7">
        <v>107.19</v>
      </c>
      <c r="O51" s="7">
        <v>43.94</v>
      </c>
      <c r="P51" s="14">
        <f t="shared" si="0"/>
        <v>40.992629909506483</v>
      </c>
      <c r="Q51" s="7">
        <v>60.14</v>
      </c>
      <c r="R51" s="7" t="s">
        <v>36</v>
      </c>
      <c r="S51" s="7" t="s">
        <v>43</v>
      </c>
      <c r="T51" s="7" t="s">
        <v>36</v>
      </c>
      <c r="U51" s="7">
        <v>0.62119999999999997</v>
      </c>
      <c r="V51" s="7">
        <v>19.100000000000001</v>
      </c>
      <c r="W51" s="15">
        <f t="shared" si="1"/>
        <v>1007.525</v>
      </c>
      <c r="X51" s="7">
        <v>56</v>
      </c>
      <c r="Y51" s="7">
        <v>8.5</v>
      </c>
      <c r="Z51" s="15">
        <f t="shared" si="2"/>
        <v>3402.375</v>
      </c>
      <c r="AA51" s="7">
        <v>14.5</v>
      </c>
      <c r="AB51" s="15">
        <f t="shared" si="3"/>
        <v>302.57</v>
      </c>
      <c r="AC51" s="7">
        <v>1.8</v>
      </c>
      <c r="AD51" s="7"/>
      <c r="AE51" s="7"/>
      <c r="AF51" s="7"/>
      <c r="AG51" s="7"/>
      <c r="AH51" s="7">
        <v>51.564999999999998</v>
      </c>
      <c r="AI51" s="7">
        <v>0</v>
      </c>
      <c r="AJ51" s="7">
        <v>0.998</v>
      </c>
      <c r="AK51" s="7">
        <v>52.563000000000002</v>
      </c>
      <c r="AL51" s="7">
        <v>11815</v>
      </c>
      <c r="AM51" s="7"/>
    </row>
    <row r="52" spans="1:39" hidden="1" x14ac:dyDescent="0.35">
      <c r="A52">
        <v>49</v>
      </c>
      <c r="B52" s="7" t="s">
        <v>91</v>
      </c>
      <c r="C52" s="7">
        <v>3</v>
      </c>
      <c r="D52" s="8">
        <v>14304</v>
      </c>
      <c r="E52" s="7">
        <v>62.18</v>
      </c>
      <c r="F52" s="7">
        <v>647</v>
      </c>
      <c r="G52" s="7">
        <v>1594</v>
      </c>
      <c r="H52" s="7">
        <v>893</v>
      </c>
      <c r="I52" s="7">
        <v>947</v>
      </c>
      <c r="J52" s="7">
        <v>20.66</v>
      </c>
      <c r="K52" s="7">
        <v>2.1509999999999998</v>
      </c>
      <c r="L52" s="7">
        <v>15.23</v>
      </c>
      <c r="M52" s="7">
        <v>0.26</v>
      </c>
      <c r="N52" s="7">
        <v>127.54</v>
      </c>
      <c r="O52" s="7">
        <v>71.599999999999994</v>
      </c>
      <c r="P52" s="14">
        <f t="shared" si="0"/>
        <v>56.139250431237251</v>
      </c>
      <c r="Q52" s="7">
        <v>49.08</v>
      </c>
      <c r="R52" s="7" t="s">
        <v>36</v>
      </c>
      <c r="S52" s="7" t="s">
        <v>37</v>
      </c>
      <c r="T52" s="7" t="s">
        <v>36</v>
      </c>
      <c r="U52" s="7">
        <v>0.45810000000000001</v>
      </c>
      <c r="V52" s="7">
        <v>70.7</v>
      </c>
      <c r="W52" s="15">
        <f t="shared" si="1"/>
        <v>10112.928000000002</v>
      </c>
      <c r="X52" s="7">
        <v>19.2</v>
      </c>
      <c r="Y52" s="7">
        <v>1.8</v>
      </c>
      <c r="Z52" s="15">
        <f t="shared" si="2"/>
        <v>3003.8399999999997</v>
      </c>
      <c r="AA52" s="7">
        <v>7.3</v>
      </c>
      <c r="AB52" s="15">
        <f t="shared" si="3"/>
        <v>268.00100000000003</v>
      </c>
      <c r="AC52" s="7"/>
      <c r="AD52" s="7"/>
      <c r="AE52" s="7"/>
      <c r="AF52" s="7">
        <v>0.7</v>
      </c>
      <c r="AG52" s="7"/>
      <c r="AH52" s="7">
        <v>142.345</v>
      </c>
      <c r="AI52" s="7">
        <v>0</v>
      </c>
      <c r="AJ52" s="7">
        <v>0.19600000000000001</v>
      </c>
      <c r="AK52" s="7">
        <v>142.541</v>
      </c>
      <c r="AL52" s="7">
        <v>12399</v>
      </c>
      <c r="AM52" s="7"/>
    </row>
    <row r="53" spans="1:39" hidden="1" x14ac:dyDescent="0.35">
      <c r="A53">
        <v>50</v>
      </c>
      <c r="B53" s="7" t="s">
        <v>92</v>
      </c>
      <c r="C53" s="12">
        <v>1</v>
      </c>
      <c r="D53" s="8">
        <v>11136</v>
      </c>
      <c r="E53" s="7">
        <v>58.42</v>
      </c>
      <c r="F53" s="7">
        <v>2107</v>
      </c>
      <c r="G53" s="7">
        <v>2782</v>
      </c>
      <c r="H53" s="7">
        <v>2344</v>
      </c>
      <c r="I53" s="7">
        <v>675</v>
      </c>
      <c r="J53" s="7">
        <v>21.05</v>
      </c>
      <c r="K53" s="7">
        <v>2.4390000000000001</v>
      </c>
      <c r="L53" s="7">
        <v>11.554</v>
      </c>
      <c r="M53" s="7">
        <v>0.34200000000000003</v>
      </c>
      <c r="N53" s="7">
        <v>92.15</v>
      </c>
      <c r="O53" s="7">
        <v>61.16</v>
      </c>
      <c r="P53" s="14">
        <f t="shared" si="0"/>
        <v>66.370048833423752</v>
      </c>
      <c r="Q53" s="7">
        <v>79.69</v>
      </c>
      <c r="R53" s="7" t="s">
        <v>36</v>
      </c>
      <c r="S53" s="7" t="s">
        <v>37</v>
      </c>
      <c r="T53" s="7" t="s">
        <v>36</v>
      </c>
      <c r="U53" s="7">
        <v>0.56330000000000002</v>
      </c>
      <c r="V53" s="7">
        <v>61.2</v>
      </c>
      <c r="W53" s="15">
        <f t="shared" si="1"/>
        <v>6815.232</v>
      </c>
      <c r="X53" s="7">
        <v>18.3</v>
      </c>
      <c r="Y53" s="7">
        <v>2.7</v>
      </c>
      <c r="Z53" s="15">
        <f t="shared" si="2"/>
        <v>2338.56</v>
      </c>
      <c r="AA53" s="7"/>
      <c r="AB53" s="15">
        <f t="shared" si="3"/>
        <v>141.75</v>
      </c>
      <c r="AC53" s="7">
        <v>16.600000000000001</v>
      </c>
      <c r="AD53" s="7"/>
      <c r="AE53" s="7">
        <v>0.8</v>
      </c>
      <c r="AF53" s="7"/>
      <c r="AG53" s="7"/>
      <c r="AH53" s="7">
        <v>91.516000000000005</v>
      </c>
      <c r="AI53" s="7">
        <v>0</v>
      </c>
      <c r="AJ53" s="7">
        <v>19.463999999999999</v>
      </c>
      <c r="AK53" s="7">
        <v>110.98</v>
      </c>
      <c r="AL53" s="7">
        <v>99977</v>
      </c>
      <c r="AM53" s="7"/>
    </row>
    <row r="54" spans="1:39" hidden="1" x14ac:dyDescent="0.35">
      <c r="A54">
        <v>51</v>
      </c>
      <c r="B54" s="7" t="s">
        <v>93</v>
      </c>
      <c r="C54" s="7">
        <v>2</v>
      </c>
      <c r="D54" s="8">
        <v>12674</v>
      </c>
      <c r="E54" s="7">
        <v>68.77</v>
      </c>
      <c r="F54" s="7">
        <v>595</v>
      </c>
      <c r="G54" s="7">
        <v>1341</v>
      </c>
      <c r="H54" s="7">
        <v>1016</v>
      </c>
      <c r="I54" s="7">
        <v>746</v>
      </c>
      <c r="J54" s="7">
        <v>17.64</v>
      </c>
      <c r="K54" s="7">
        <v>2.9689999999999999</v>
      </c>
      <c r="L54" s="7">
        <v>10.848000000000001</v>
      </c>
      <c r="M54" s="7">
        <v>0.56599999999999995</v>
      </c>
      <c r="N54" s="7">
        <v>89.79</v>
      </c>
      <c r="O54" s="7">
        <v>61.85</v>
      </c>
      <c r="P54" s="14">
        <f t="shared" si="0"/>
        <v>68.882949103463631</v>
      </c>
      <c r="Q54" s="7">
        <v>61.14</v>
      </c>
      <c r="R54" s="7" t="s">
        <v>36</v>
      </c>
      <c r="S54" s="7" t="s">
        <v>37</v>
      </c>
      <c r="T54" s="7" t="s">
        <v>36</v>
      </c>
      <c r="U54" s="7">
        <v>0.5625</v>
      </c>
      <c r="V54" s="7">
        <v>59.9</v>
      </c>
      <c r="W54" s="15">
        <f t="shared" si="1"/>
        <v>7591.7259999999997</v>
      </c>
      <c r="X54" s="7">
        <v>26.2</v>
      </c>
      <c r="Y54" s="7">
        <v>0.2</v>
      </c>
      <c r="Z54" s="15">
        <f t="shared" si="2"/>
        <v>3345.9360000000001</v>
      </c>
      <c r="AA54" s="7">
        <v>8.9</v>
      </c>
      <c r="AB54" s="15">
        <f t="shared" si="3"/>
        <v>263.33799999999997</v>
      </c>
      <c r="AC54" s="7">
        <v>4.7</v>
      </c>
      <c r="AD54" s="7"/>
      <c r="AE54" s="7"/>
      <c r="AF54" s="7"/>
      <c r="AG54" s="7"/>
      <c r="AH54" s="7">
        <v>120.113</v>
      </c>
      <c r="AI54" s="7">
        <v>0</v>
      </c>
      <c r="AJ54" s="7">
        <v>6.1970000000000001</v>
      </c>
      <c r="AK54" s="7">
        <v>126.31100000000001</v>
      </c>
      <c r="AL54" s="7">
        <v>37045</v>
      </c>
      <c r="AM54" s="7"/>
    </row>
    <row r="55" spans="1:39" x14ac:dyDescent="0.35">
      <c r="A55">
        <v>52</v>
      </c>
      <c r="B55" s="7" t="s">
        <v>94</v>
      </c>
      <c r="C55" s="7">
        <v>3</v>
      </c>
      <c r="D55" s="8">
        <v>18758</v>
      </c>
      <c r="E55" s="7">
        <v>70.78</v>
      </c>
      <c r="F55" s="7">
        <v>-2</v>
      </c>
      <c r="G55" s="7">
        <v>1879</v>
      </c>
      <c r="H55" s="7">
        <v>203</v>
      </c>
      <c r="I55" s="7">
        <v>1881</v>
      </c>
      <c r="J55" s="7">
        <v>14.57</v>
      </c>
      <c r="K55" s="7">
        <v>2.125</v>
      </c>
      <c r="L55" s="7">
        <v>26.574999999999999</v>
      </c>
      <c r="M55" s="7">
        <v>0.12</v>
      </c>
      <c r="N55" s="7">
        <v>214.63</v>
      </c>
      <c r="O55" s="7">
        <v>69.78</v>
      </c>
      <c r="P55" s="14">
        <f t="shared" si="0"/>
        <v>32.511764431812892</v>
      </c>
      <c r="Q55" s="7">
        <v>50.95</v>
      </c>
      <c r="R55" s="7" t="s">
        <v>36</v>
      </c>
      <c r="S55" s="7" t="s">
        <v>37</v>
      </c>
      <c r="T55" s="7" t="s">
        <v>36</v>
      </c>
      <c r="U55" s="7">
        <v>0.47160000000000002</v>
      </c>
      <c r="V55" s="7">
        <v>64.099999999999994</v>
      </c>
      <c r="W55" s="15">
        <f t="shared" si="1"/>
        <v>12023.877999999999</v>
      </c>
      <c r="X55" s="7">
        <v>34.200000000000003</v>
      </c>
      <c r="Y55" s="7">
        <v>0.2</v>
      </c>
      <c r="Z55" s="15">
        <f t="shared" si="2"/>
        <v>6452.7520000000013</v>
      </c>
      <c r="AA55" s="7"/>
      <c r="AB55" s="15">
        <f t="shared" si="3"/>
        <v>647.06400000000019</v>
      </c>
      <c r="AC55" s="7">
        <v>1.1000000000000001</v>
      </c>
      <c r="AD55" s="7">
        <v>0.3</v>
      </c>
      <c r="AE55" s="7"/>
      <c r="AF55" s="7"/>
      <c r="AG55" s="7"/>
      <c r="AH55" s="7">
        <v>185.26300000000001</v>
      </c>
      <c r="AI55" s="7">
        <v>0</v>
      </c>
      <c r="AJ55" s="7">
        <v>1.6319999999999999</v>
      </c>
      <c r="AK55" s="7">
        <v>186.89500000000001</v>
      </c>
      <c r="AL55" s="7">
        <v>32671</v>
      </c>
      <c r="AM55" s="7"/>
    </row>
    <row r="56" spans="1:39" hidden="1" x14ac:dyDescent="0.35">
      <c r="A56">
        <v>53</v>
      </c>
      <c r="B56" s="7" t="s">
        <v>95</v>
      </c>
      <c r="C56" s="7">
        <v>2</v>
      </c>
      <c r="D56" s="8">
        <v>11335</v>
      </c>
      <c r="E56" s="7">
        <v>50.39</v>
      </c>
      <c r="F56" s="7">
        <v>160</v>
      </c>
      <c r="G56" s="7">
        <v>2098</v>
      </c>
      <c r="H56" s="7">
        <v>766</v>
      </c>
      <c r="I56" s="7">
        <v>1938</v>
      </c>
      <c r="J56" s="7">
        <v>33.950000000000003</v>
      </c>
      <c r="K56" s="7">
        <v>1.782</v>
      </c>
      <c r="L56" s="7">
        <v>38.463999999999999</v>
      </c>
      <c r="M56" s="7">
        <v>0.313</v>
      </c>
      <c r="N56" s="7">
        <v>239.68</v>
      </c>
      <c r="O56" s="7">
        <v>81.14</v>
      </c>
      <c r="P56" s="14">
        <f t="shared" si="0"/>
        <v>33.853471295060075</v>
      </c>
      <c r="Q56" s="7">
        <v>81.69</v>
      </c>
      <c r="R56" s="7" t="s">
        <v>36</v>
      </c>
      <c r="S56" s="7" t="s">
        <v>37</v>
      </c>
      <c r="T56" s="7" t="s">
        <v>36</v>
      </c>
      <c r="U56" s="7">
        <v>0.19670000000000001</v>
      </c>
      <c r="V56" s="7">
        <v>89</v>
      </c>
      <c r="W56" s="15">
        <f t="shared" si="1"/>
        <v>10088.15</v>
      </c>
      <c r="X56" s="7">
        <v>10.9</v>
      </c>
      <c r="Y56" s="7">
        <v>0.1</v>
      </c>
      <c r="Z56" s="15">
        <f t="shared" si="2"/>
        <v>1246.8499999999999</v>
      </c>
      <c r="AA56" s="7"/>
      <c r="AB56" s="15">
        <f t="shared" si="3"/>
        <v>213.18</v>
      </c>
      <c r="AC56" s="7"/>
      <c r="AD56" s="7"/>
      <c r="AE56" s="7"/>
      <c r="AF56" s="7"/>
      <c r="AG56" s="7"/>
      <c r="AH56" s="7">
        <v>112.874</v>
      </c>
      <c r="AI56" s="7">
        <v>0</v>
      </c>
      <c r="AJ56" s="7">
        <v>0.06</v>
      </c>
      <c r="AK56" s="7">
        <v>112.934</v>
      </c>
      <c r="AL56" s="7">
        <v>11930</v>
      </c>
      <c r="AM56" s="7"/>
    </row>
    <row r="57" spans="1:39" x14ac:dyDescent="0.35">
      <c r="A57">
        <v>54</v>
      </c>
      <c r="B57" s="7" t="s">
        <v>96</v>
      </c>
      <c r="C57" s="7">
        <v>5</v>
      </c>
      <c r="D57" s="8">
        <v>14631</v>
      </c>
      <c r="E57" s="7">
        <v>82.72</v>
      </c>
      <c r="F57" s="7">
        <v>14</v>
      </c>
      <c r="G57" s="7">
        <v>543</v>
      </c>
      <c r="H57" s="7">
        <v>139</v>
      </c>
      <c r="I57" s="7">
        <v>529</v>
      </c>
      <c r="J57" s="7">
        <v>6.77</v>
      </c>
      <c r="K57" s="7">
        <v>3.7210000000000001</v>
      </c>
      <c r="L57" s="7">
        <v>6.3949999999999996</v>
      </c>
      <c r="M57" s="7">
        <v>0.246</v>
      </c>
      <c r="N57" s="7">
        <v>197.31</v>
      </c>
      <c r="O57" s="7">
        <v>57.34</v>
      </c>
      <c r="P57" s="14">
        <f t="shared" si="0"/>
        <v>29.060868683797068</v>
      </c>
      <c r="Q57" s="7">
        <v>63.2</v>
      </c>
      <c r="R57" s="7" t="s">
        <v>36</v>
      </c>
      <c r="S57" s="7" t="s">
        <v>37</v>
      </c>
      <c r="T57" s="7" t="s">
        <v>36</v>
      </c>
      <c r="U57" s="7">
        <v>0.67020000000000002</v>
      </c>
      <c r="V57" s="7">
        <v>47.3</v>
      </c>
      <c r="W57" s="15">
        <f t="shared" si="1"/>
        <v>6920.4629999999997</v>
      </c>
      <c r="X57" s="7">
        <v>26.7</v>
      </c>
      <c r="Y57" s="7">
        <v>15.3</v>
      </c>
      <c r="Z57" s="15">
        <f t="shared" si="2"/>
        <v>6145.0199999999995</v>
      </c>
      <c r="AA57" s="7"/>
      <c r="AB57" s="15">
        <f t="shared" si="3"/>
        <v>222.17999999999998</v>
      </c>
      <c r="AC57" s="7">
        <v>10.6</v>
      </c>
      <c r="AD57" s="7"/>
      <c r="AE57" s="7">
        <v>0.1</v>
      </c>
      <c r="AF57" s="7"/>
      <c r="AG57" s="7"/>
      <c r="AH57" s="7">
        <v>130.19999999999999</v>
      </c>
      <c r="AI57" s="7">
        <v>0.13400000000000001</v>
      </c>
      <c r="AJ57" s="7">
        <v>15.433999999999999</v>
      </c>
      <c r="AK57" s="7">
        <v>145.76900000000001</v>
      </c>
      <c r="AL57" s="7">
        <v>169803</v>
      </c>
      <c r="AM57" s="7"/>
    </row>
    <row r="58" spans="1:39" hidden="1" x14ac:dyDescent="0.35">
      <c r="A58">
        <v>55</v>
      </c>
      <c r="B58" s="7" t="s">
        <v>97</v>
      </c>
      <c r="C58" s="7">
        <v>2</v>
      </c>
      <c r="D58" s="8">
        <v>4263</v>
      </c>
      <c r="E58" s="7">
        <v>28.04</v>
      </c>
      <c r="F58" s="7">
        <v>771</v>
      </c>
      <c r="G58" s="7">
        <v>2069</v>
      </c>
      <c r="H58" s="7">
        <v>1248</v>
      </c>
      <c r="I58" s="7">
        <v>1298</v>
      </c>
      <c r="J58" s="7">
        <v>37.5</v>
      </c>
      <c r="K58" s="7">
        <v>1.4670000000000001</v>
      </c>
      <c r="L58" s="7">
        <v>46.293999999999997</v>
      </c>
      <c r="M58" s="7">
        <v>0.36799999999999999</v>
      </c>
      <c r="N58" s="7">
        <v>169.89</v>
      </c>
      <c r="O58" s="7">
        <v>71.64</v>
      </c>
      <c r="P58" s="14">
        <f t="shared" si="0"/>
        <v>42.168461945965042</v>
      </c>
      <c r="Q58" s="7">
        <v>71.28</v>
      </c>
      <c r="R58" s="7" t="s">
        <v>36</v>
      </c>
      <c r="S58" s="7" t="s">
        <v>37</v>
      </c>
      <c r="T58" s="7" t="s">
        <v>36</v>
      </c>
      <c r="U58" s="7">
        <v>0.28060000000000002</v>
      </c>
      <c r="V58" s="7">
        <v>83.7</v>
      </c>
      <c r="W58" s="15">
        <f t="shared" si="1"/>
        <v>3568.1310000000003</v>
      </c>
      <c r="X58" s="7">
        <v>13.3</v>
      </c>
      <c r="Y58" s="7"/>
      <c r="Z58" s="15">
        <f t="shared" si="2"/>
        <v>566.97900000000004</v>
      </c>
      <c r="AA58" s="7">
        <v>2.7</v>
      </c>
      <c r="AB58" s="15">
        <f t="shared" si="3"/>
        <v>207.68</v>
      </c>
      <c r="AC58" s="7">
        <v>0.3</v>
      </c>
      <c r="AD58" s="7"/>
      <c r="AE58" s="7"/>
      <c r="AF58" s="7"/>
      <c r="AG58" s="7"/>
      <c r="AH58" s="7">
        <v>42.411999999999999</v>
      </c>
      <c r="AI58" s="7">
        <v>0</v>
      </c>
      <c r="AJ58" s="7">
        <v>0.06</v>
      </c>
      <c r="AK58" s="7">
        <v>42.470999999999997</v>
      </c>
      <c r="AL58" s="7">
        <v>5480</v>
      </c>
      <c r="AM58" s="7"/>
    </row>
    <row r="59" spans="1:39" hidden="1" x14ac:dyDescent="0.35">
      <c r="A59">
        <v>56</v>
      </c>
      <c r="B59" s="7" t="s">
        <v>98</v>
      </c>
      <c r="C59" s="7">
        <v>2</v>
      </c>
      <c r="D59" s="8">
        <v>8950</v>
      </c>
      <c r="E59" s="7">
        <v>43.71</v>
      </c>
      <c r="F59" s="7">
        <v>614</v>
      </c>
      <c r="G59" s="7">
        <v>1587</v>
      </c>
      <c r="H59" s="7">
        <v>798</v>
      </c>
      <c r="I59" s="7">
        <v>973</v>
      </c>
      <c r="J59" s="7">
        <v>18.39</v>
      </c>
      <c r="K59" s="7">
        <v>1.6990000000000001</v>
      </c>
      <c r="L59" s="7">
        <v>22.259</v>
      </c>
      <c r="M59" s="7">
        <v>0.192</v>
      </c>
      <c r="N59" s="7">
        <v>135.19999999999999</v>
      </c>
      <c r="O59" s="7">
        <v>61.5</v>
      </c>
      <c r="P59" s="14">
        <f t="shared" si="0"/>
        <v>45.488165680473372</v>
      </c>
      <c r="Q59" s="7">
        <v>44.65</v>
      </c>
      <c r="R59" s="7" t="s">
        <v>36</v>
      </c>
      <c r="S59" s="7" t="s">
        <v>37</v>
      </c>
      <c r="T59" s="7" t="s">
        <v>36</v>
      </c>
      <c r="U59" s="7">
        <v>0.55679999999999996</v>
      </c>
      <c r="V59" s="7">
        <v>57.6</v>
      </c>
      <c r="W59" s="15">
        <f t="shared" si="1"/>
        <v>5155.2000000000007</v>
      </c>
      <c r="X59" s="7">
        <v>33</v>
      </c>
      <c r="Y59" s="7">
        <v>4</v>
      </c>
      <c r="Z59" s="15">
        <f t="shared" si="2"/>
        <v>3311.5</v>
      </c>
      <c r="AA59" s="7">
        <v>3.5</v>
      </c>
      <c r="AB59" s="15">
        <f t="shared" si="3"/>
        <v>394.065</v>
      </c>
      <c r="AC59" s="7">
        <v>2</v>
      </c>
      <c r="AD59" s="7"/>
      <c r="AE59" s="7"/>
      <c r="AF59" s="7"/>
      <c r="AG59" s="7"/>
      <c r="AH59" s="7">
        <v>87.519000000000005</v>
      </c>
      <c r="AI59" s="7">
        <v>0</v>
      </c>
      <c r="AJ59" s="7">
        <v>1.669</v>
      </c>
      <c r="AK59" s="7">
        <v>89.188000000000002</v>
      </c>
      <c r="AL59" s="7">
        <v>20783</v>
      </c>
      <c r="AM59" s="7"/>
    </row>
    <row r="60" spans="1:39" x14ac:dyDescent="0.35">
      <c r="A60">
        <v>57</v>
      </c>
      <c r="B60" s="7" t="s">
        <v>99</v>
      </c>
      <c r="C60" s="12">
        <v>1</v>
      </c>
      <c r="D60" s="8">
        <v>20903</v>
      </c>
      <c r="E60" s="7">
        <v>76.16</v>
      </c>
      <c r="F60" s="7">
        <v>3</v>
      </c>
      <c r="G60" s="7">
        <v>1934</v>
      </c>
      <c r="H60" s="7">
        <v>176</v>
      </c>
      <c r="I60" s="7">
        <v>1931</v>
      </c>
      <c r="J60" s="7">
        <v>11.48</v>
      </c>
      <c r="K60" s="7">
        <v>2.2080000000000002</v>
      </c>
      <c r="L60" s="7">
        <v>25.353999999999999</v>
      </c>
      <c r="M60" s="7">
        <v>0.10100000000000001</v>
      </c>
      <c r="N60" s="7">
        <v>127.89</v>
      </c>
      <c r="O60" s="7">
        <v>61.48</v>
      </c>
      <c r="P60" s="14">
        <f t="shared" si="0"/>
        <v>48.072562358276642</v>
      </c>
      <c r="Q60" s="7">
        <v>36.51</v>
      </c>
      <c r="R60" s="7" t="s">
        <v>36</v>
      </c>
      <c r="S60" s="7" t="s">
        <v>37</v>
      </c>
      <c r="T60" s="7" t="s">
        <v>36</v>
      </c>
      <c r="U60" s="7">
        <v>0.54620000000000002</v>
      </c>
      <c r="V60" s="7">
        <v>50.4</v>
      </c>
      <c r="W60" s="15">
        <f t="shared" si="1"/>
        <v>10535.111999999999</v>
      </c>
      <c r="X60" s="7">
        <v>44.5</v>
      </c>
      <c r="Y60" s="7">
        <v>0.9</v>
      </c>
      <c r="Z60" s="15">
        <f t="shared" si="2"/>
        <v>9489.9619999999995</v>
      </c>
      <c r="AA60" s="7">
        <v>0.3</v>
      </c>
      <c r="AB60" s="15">
        <f t="shared" si="3"/>
        <v>882.46699999999987</v>
      </c>
      <c r="AC60" s="7">
        <v>3.8</v>
      </c>
      <c r="AD60" s="7"/>
      <c r="AE60" s="7"/>
      <c r="AF60" s="7"/>
      <c r="AG60" s="7"/>
      <c r="AH60" s="7">
        <v>200.10400000000001</v>
      </c>
      <c r="AI60" s="7">
        <v>0</v>
      </c>
      <c r="AJ60" s="7">
        <v>8.1809999999999992</v>
      </c>
      <c r="AK60" s="7">
        <v>208.28399999999999</v>
      </c>
      <c r="AL60" s="7">
        <v>52992</v>
      </c>
      <c r="AM60" s="7"/>
    </row>
    <row r="61" spans="1:39" hidden="1" x14ac:dyDescent="0.35">
      <c r="A61">
        <v>58</v>
      </c>
      <c r="B61" s="7" t="s">
        <v>100</v>
      </c>
      <c r="C61" s="7">
        <v>2</v>
      </c>
      <c r="D61" s="8">
        <v>8105</v>
      </c>
      <c r="E61" s="7">
        <v>43.78</v>
      </c>
      <c r="F61" s="7">
        <v>247</v>
      </c>
      <c r="G61" s="7">
        <v>2370</v>
      </c>
      <c r="H61" s="7">
        <v>1086</v>
      </c>
      <c r="I61" s="7">
        <v>2123</v>
      </c>
      <c r="J61" s="7">
        <v>41.31</v>
      </c>
      <c r="K61" s="7">
        <v>1.8819999999999999</v>
      </c>
      <c r="L61" s="7">
        <v>48.487000000000002</v>
      </c>
      <c r="M61" s="7">
        <v>0.39500000000000002</v>
      </c>
      <c r="N61" s="7">
        <v>244.04</v>
      </c>
      <c r="O61" s="7">
        <v>78.14</v>
      </c>
      <c r="P61" s="14">
        <f t="shared" si="0"/>
        <v>32.019341091624327</v>
      </c>
      <c r="Q61" s="7">
        <v>81.69</v>
      </c>
      <c r="R61" s="7" t="s">
        <v>36</v>
      </c>
      <c r="S61" s="7" t="s">
        <v>37</v>
      </c>
      <c r="T61" s="7" t="s">
        <v>36</v>
      </c>
      <c r="U61" s="7">
        <v>5.4699999999999999E-2</v>
      </c>
      <c r="V61" s="7">
        <v>97.2</v>
      </c>
      <c r="W61" s="15">
        <f t="shared" si="1"/>
        <v>7878.0599999999995</v>
      </c>
      <c r="X61" s="7">
        <v>2.7</v>
      </c>
      <c r="Y61" s="7"/>
      <c r="Z61" s="15">
        <f t="shared" si="2"/>
        <v>218.83500000000004</v>
      </c>
      <c r="AA61" s="7"/>
      <c r="AB61" s="15">
        <f t="shared" si="3"/>
        <v>57.321000000000005</v>
      </c>
      <c r="AC61" s="7">
        <v>0.1</v>
      </c>
      <c r="AD61" s="7"/>
      <c r="AE61" s="7"/>
      <c r="AF61" s="7"/>
      <c r="AG61" s="7"/>
      <c r="AH61" s="7">
        <v>80.697000000000003</v>
      </c>
      <c r="AI61" s="7">
        <v>0</v>
      </c>
      <c r="AJ61" s="7">
        <v>0.06</v>
      </c>
      <c r="AK61" s="7">
        <v>80.757000000000005</v>
      </c>
      <c r="AL61" s="7">
        <v>8503</v>
      </c>
      <c r="AM61" s="7"/>
    </row>
    <row r="62" spans="1:39" hidden="1" x14ac:dyDescent="0.35">
      <c r="A62">
        <v>59</v>
      </c>
      <c r="B62" s="7" t="s">
        <v>101</v>
      </c>
      <c r="C62" s="7">
        <v>3</v>
      </c>
      <c r="D62" s="8">
        <v>8738</v>
      </c>
      <c r="E62" s="7">
        <v>50.48</v>
      </c>
      <c r="F62" s="7">
        <v>655</v>
      </c>
      <c r="G62" s="7">
        <v>2443</v>
      </c>
      <c r="H62" s="7">
        <v>1123</v>
      </c>
      <c r="I62" s="7">
        <v>1788</v>
      </c>
      <c r="J62" s="7">
        <v>32.35</v>
      </c>
      <c r="K62" s="7">
        <v>2.3210000000000002</v>
      </c>
      <c r="L62" s="7">
        <v>35.417999999999999</v>
      </c>
      <c r="M62" s="7">
        <v>0.26200000000000001</v>
      </c>
      <c r="N62" s="7">
        <v>133.77000000000001</v>
      </c>
      <c r="O62" s="7">
        <v>65.209999999999994</v>
      </c>
      <c r="P62" s="14">
        <f t="shared" si="0"/>
        <v>48.747850788667108</v>
      </c>
      <c r="Q62" s="7">
        <v>52.83</v>
      </c>
      <c r="R62" s="7" t="s">
        <v>36</v>
      </c>
      <c r="S62" s="7" t="s">
        <v>37</v>
      </c>
      <c r="T62" s="7" t="s">
        <v>36</v>
      </c>
      <c r="U62" s="7">
        <v>0.21859999999999999</v>
      </c>
      <c r="V62" s="7">
        <v>87.9</v>
      </c>
      <c r="W62" s="15">
        <f t="shared" si="1"/>
        <v>7680.7020000000002</v>
      </c>
      <c r="X62" s="7">
        <v>9.5</v>
      </c>
      <c r="Y62" s="7"/>
      <c r="Z62" s="15">
        <f t="shared" si="2"/>
        <v>830.11</v>
      </c>
      <c r="AA62" s="7">
        <v>2.4</v>
      </c>
      <c r="AB62" s="15">
        <f t="shared" si="3"/>
        <v>212.77200000000002</v>
      </c>
      <c r="AC62" s="7">
        <v>0.2</v>
      </c>
      <c r="AD62" s="7"/>
      <c r="AE62" s="7"/>
      <c r="AF62" s="7"/>
      <c r="AG62" s="7"/>
      <c r="AH62" s="7">
        <v>86.945999999999998</v>
      </c>
      <c r="AI62" s="7">
        <v>0</v>
      </c>
      <c r="AJ62" s="7">
        <v>0.11899999999999999</v>
      </c>
      <c r="AK62" s="7">
        <v>87.066000000000003</v>
      </c>
      <c r="AL62" s="7">
        <v>6119</v>
      </c>
      <c r="AM62" s="7"/>
    </row>
    <row r="63" spans="1:39" hidden="1" x14ac:dyDescent="0.35">
      <c r="A63">
        <v>60</v>
      </c>
      <c r="B63" s="7" t="s">
        <v>102</v>
      </c>
      <c r="C63" s="7">
        <v>2</v>
      </c>
      <c r="D63" s="8">
        <v>12363</v>
      </c>
      <c r="E63" s="7">
        <v>55.92</v>
      </c>
      <c r="F63" s="7">
        <v>394</v>
      </c>
      <c r="G63" s="7">
        <v>1310</v>
      </c>
      <c r="H63" s="7">
        <v>756</v>
      </c>
      <c r="I63" s="7">
        <v>916</v>
      </c>
      <c r="J63" s="7">
        <v>14.99</v>
      </c>
      <c r="K63" s="7">
        <v>2.0129999999999999</v>
      </c>
      <c r="L63" s="7">
        <v>16.382000000000001</v>
      </c>
      <c r="M63" s="7">
        <v>0.39500000000000002</v>
      </c>
      <c r="N63" s="7">
        <v>83.64</v>
      </c>
      <c r="O63" s="7">
        <v>48.24</v>
      </c>
      <c r="P63" s="14">
        <f t="shared" si="0"/>
        <v>57.67575322812052</v>
      </c>
      <c r="Q63" s="7">
        <v>51.46</v>
      </c>
      <c r="R63" s="7" t="s">
        <v>36</v>
      </c>
      <c r="S63" s="7" t="s">
        <v>37</v>
      </c>
      <c r="T63" s="7" t="s">
        <v>36</v>
      </c>
      <c r="U63" s="7">
        <v>0.66569999999999996</v>
      </c>
      <c r="V63" s="7">
        <v>36.5</v>
      </c>
      <c r="W63" s="15">
        <f t="shared" si="1"/>
        <v>4512.4949999999999</v>
      </c>
      <c r="X63" s="7">
        <v>10.3</v>
      </c>
      <c r="Y63" s="7"/>
      <c r="Z63" s="15">
        <f t="shared" si="2"/>
        <v>1273.3890000000001</v>
      </c>
      <c r="AA63" s="7">
        <v>10.1</v>
      </c>
      <c r="AB63" s="15">
        <f t="shared" si="3"/>
        <v>186.86399999999998</v>
      </c>
      <c r="AC63" s="7">
        <v>42.4</v>
      </c>
      <c r="AD63" s="7"/>
      <c r="AE63" s="7">
        <v>0.3</v>
      </c>
      <c r="AF63" s="7"/>
      <c r="AG63" s="7"/>
      <c r="AH63" s="7">
        <v>67.108000000000004</v>
      </c>
      <c r="AI63" s="7">
        <v>0</v>
      </c>
      <c r="AJ63" s="7">
        <v>56.103999999999999</v>
      </c>
      <c r="AK63" s="7">
        <v>123.211</v>
      </c>
      <c r="AL63" s="7">
        <v>263025</v>
      </c>
      <c r="AM63" s="7"/>
    </row>
    <row r="64" spans="1:39" hidden="1" x14ac:dyDescent="0.35">
      <c r="A64">
        <v>61</v>
      </c>
      <c r="B64" s="7" t="s">
        <v>103</v>
      </c>
      <c r="C64" s="7">
        <v>5</v>
      </c>
      <c r="D64" s="8">
        <v>11690</v>
      </c>
      <c r="E64" s="7">
        <v>73.75</v>
      </c>
      <c r="F64" s="7">
        <v>839</v>
      </c>
      <c r="G64" s="7">
        <v>2614</v>
      </c>
      <c r="H64" s="7">
        <v>2014</v>
      </c>
      <c r="I64" s="7">
        <v>1775</v>
      </c>
      <c r="J64" s="7">
        <v>24.9</v>
      </c>
      <c r="K64" s="7">
        <v>3.7029999999999998</v>
      </c>
      <c r="L64" s="7">
        <v>24.067</v>
      </c>
      <c r="M64" s="7">
        <v>0.66200000000000003</v>
      </c>
      <c r="N64" s="7">
        <v>124.38</v>
      </c>
      <c r="O64" s="7">
        <v>73.959999999999994</v>
      </c>
      <c r="P64" s="14">
        <f t="shared" si="0"/>
        <v>59.462936163370316</v>
      </c>
      <c r="Q64" s="7">
        <v>81.34</v>
      </c>
      <c r="R64" s="7" t="s">
        <v>36</v>
      </c>
      <c r="S64" s="7" t="s">
        <v>37</v>
      </c>
      <c r="T64" s="7" t="s">
        <v>36</v>
      </c>
      <c r="U64" s="7">
        <v>0.45169999999999999</v>
      </c>
      <c r="V64" s="7">
        <v>69</v>
      </c>
      <c r="W64" s="15">
        <f t="shared" si="1"/>
        <v>8066.0999999999995</v>
      </c>
      <c r="X64" s="7">
        <v>26.6</v>
      </c>
      <c r="Y64" s="7"/>
      <c r="Z64" s="15">
        <f t="shared" si="2"/>
        <v>3109.54</v>
      </c>
      <c r="AA64" s="7">
        <v>0.1</v>
      </c>
      <c r="AB64" s="15">
        <f t="shared" si="3"/>
        <v>473.92500000000001</v>
      </c>
      <c r="AC64" s="7">
        <v>4.3</v>
      </c>
      <c r="AD64" s="7"/>
      <c r="AE64" s="7"/>
      <c r="AF64" s="7"/>
      <c r="AG64" s="7"/>
      <c r="AH64" s="7">
        <v>112.8</v>
      </c>
      <c r="AI64" s="7">
        <v>0</v>
      </c>
      <c r="AJ64" s="7">
        <v>3.6709999999999998</v>
      </c>
      <c r="AK64" s="7">
        <v>116.471</v>
      </c>
      <c r="AL64" s="7">
        <v>46550</v>
      </c>
      <c r="AM64" s="7"/>
    </row>
    <row r="65" spans="1:39" hidden="1" x14ac:dyDescent="0.35">
      <c r="A65">
        <v>62</v>
      </c>
      <c r="B65" s="7" t="s">
        <v>104</v>
      </c>
      <c r="C65" s="7">
        <v>3</v>
      </c>
      <c r="D65" s="8">
        <v>9140</v>
      </c>
      <c r="E65" s="7">
        <v>60.07</v>
      </c>
      <c r="F65" s="7">
        <v>1660</v>
      </c>
      <c r="G65" s="7">
        <v>2371</v>
      </c>
      <c r="H65" s="7">
        <v>1993</v>
      </c>
      <c r="I65" s="7">
        <v>711</v>
      </c>
      <c r="J65" s="7">
        <v>21.29</v>
      </c>
      <c r="K65" s="7">
        <v>3.1419999999999999</v>
      </c>
      <c r="L65" s="7">
        <v>11.836</v>
      </c>
      <c r="M65" s="7">
        <v>0.46899999999999997</v>
      </c>
      <c r="N65" s="7">
        <v>91.94</v>
      </c>
      <c r="O65" s="7">
        <v>71.33</v>
      </c>
      <c r="P65" s="14">
        <f t="shared" si="0"/>
        <v>77.583206438981946</v>
      </c>
      <c r="Q65" s="7">
        <v>75.95</v>
      </c>
      <c r="R65" s="7" t="s">
        <v>36</v>
      </c>
      <c r="S65" s="7" t="s">
        <v>36</v>
      </c>
      <c r="T65" s="7" t="s">
        <v>36</v>
      </c>
      <c r="U65" s="7">
        <v>0.35849999999999999</v>
      </c>
      <c r="V65" s="7">
        <v>77.5</v>
      </c>
      <c r="W65" s="15">
        <f t="shared" si="1"/>
        <v>7083.5</v>
      </c>
      <c r="X65" s="7">
        <v>20.3</v>
      </c>
      <c r="Y65" s="7">
        <v>0.6</v>
      </c>
      <c r="Z65" s="15">
        <f t="shared" si="2"/>
        <v>1910.2600000000002</v>
      </c>
      <c r="AA65" s="7">
        <v>0.1</v>
      </c>
      <c r="AB65" s="15">
        <f t="shared" si="3"/>
        <v>149.31000000000003</v>
      </c>
      <c r="AC65" s="7">
        <v>1.6</v>
      </c>
      <c r="AD65" s="7"/>
      <c r="AE65" s="7"/>
      <c r="AF65" s="7"/>
      <c r="AG65" s="7"/>
      <c r="AH65" s="7">
        <v>90.168999999999997</v>
      </c>
      <c r="AI65" s="7">
        <v>0</v>
      </c>
      <c r="AJ65" s="7">
        <v>0.91700000000000004</v>
      </c>
      <c r="AK65" s="7">
        <v>91.084999999999994</v>
      </c>
      <c r="AL65" s="7">
        <v>10448</v>
      </c>
      <c r="AM65" s="7"/>
    </row>
    <row r="66" spans="1:39" hidden="1" x14ac:dyDescent="0.35">
      <c r="A66">
        <v>63</v>
      </c>
      <c r="B66" s="7" t="s">
        <v>105</v>
      </c>
      <c r="C66" s="12">
        <v>1</v>
      </c>
      <c r="D66" s="8">
        <v>7264</v>
      </c>
      <c r="E66" s="7">
        <v>48.11</v>
      </c>
      <c r="F66" s="7">
        <v>13</v>
      </c>
      <c r="G66" s="7">
        <v>1042</v>
      </c>
      <c r="H66" s="7">
        <v>200</v>
      </c>
      <c r="I66" s="7">
        <v>1029</v>
      </c>
      <c r="J66" s="7">
        <v>18.579999999999998</v>
      </c>
      <c r="K66" s="7">
        <v>2.536</v>
      </c>
      <c r="L66" s="7">
        <v>21.388000000000002</v>
      </c>
      <c r="M66" s="7">
        <v>0.188</v>
      </c>
      <c r="N66" s="7">
        <v>202.25</v>
      </c>
      <c r="O66" s="7">
        <v>78.81</v>
      </c>
      <c r="P66" s="14">
        <f t="shared" si="0"/>
        <v>38.96662546353523</v>
      </c>
      <c r="Q66" s="7">
        <v>61.42</v>
      </c>
      <c r="R66" s="7" t="s">
        <v>36</v>
      </c>
      <c r="S66" s="7" t="s">
        <v>37</v>
      </c>
      <c r="T66" s="7" t="s">
        <v>36</v>
      </c>
      <c r="U66" s="7">
        <v>0.41830000000000001</v>
      </c>
      <c r="V66" s="7">
        <v>71.3</v>
      </c>
      <c r="W66" s="15">
        <f t="shared" si="1"/>
        <v>5179.232</v>
      </c>
      <c r="X66" s="7">
        <v>27</v>
      </c>
      <c r="Y66" s="7">
        <v>1</v>
      </c>
      <c r="Z66" s="15">
        <f t="shared" si="2"/>
        <v>2033.9200000000003</v>
      </c>
      <c r="AA66" s="7"/>
      <c r="AB66" s="15">
        <f t="shared" si="3"/>
        <v>288.12</v>
      </c>
      <c r="AC66" s="7">
        <v>0.6</v>
      </c>
      <c r="AD66" s="7"/>
      <c r="AE66" s="7"/>
      <c r="AF66" s="7"/>
      <c r="AG66" s="7"/>
      <c r="AH66" s="7">
        <v>71.963999999999999</v>
      </c>
      <c r="AI66" s="7">
        <v>0</v>
      </c>
      <c r="AJ66" s="7">
        <v>0.40799999999999997</v>
      </c>
      <c r="AK66" s="7">
        <v>72.370999999999995</v>
      </c>
      <c r="AL66" s="7">
        <v>8486</v>
      </c>
      <c r="AM66" s="7"/>
    </row>
    <row r="67" spans="1:39" hidden="1" x14ac:dyDescent="0.35">
      <c r="A67">
        <v>64</v>
      </c>
      <c r="B67" s="7" t="s">
        <v>106</v>
      </c>
      <c r="C67" s="7">
        <v>2</v>
      </c>
      <c r="D67" s="8">
        <v>4019</v>
      </c>
      <c r="E67" s="7">
        <v>56.07</v>
      </c>
      <c r="F67" s="7">
        <v>27</v>
      </c>
      <c r="G67" s="7">
        <v>579</v>
      </c>
      <c r="H67" s="7">
        <v>219</v>
      </c>
      <c r="I67" s="7">
        <v>552</v>
      </c>
      <c r="J67" s="7">
        <v>11.91</v>
      </c>
      <c r="K67" s="7">
        <v>6.226</v>
      </c>
      <c r="L67" s="7">
        <v>9.8439999999999994</v>
      </c>
      <c r="M67" s="7">
        <v>0.35599999999999998</v>
      </c>
      <c r="N67" s="7">
        <v>199.06</v>
      </c>
      <c r="O67" s="7">
        <v>79.13</v>
      </c>
      <c r="P67" s="14">
        <f t="shared" si="0"/>
        <v>39.751833618004618</v>
      </c>
      <c r="Q67" s="7">
        <v>62.89</v>
      </c>
      <c r="R67" s="7" t="s">
        <v>36</v>
      </c>
      <c r="S67" s="7" t="s">
        <v>37</v>
      </c>
      <c r="T67" s="7" t="s">
        <v>36</v>
      </c>
      <c r="U67" s="7">
        <v>0.40010000000000001</v>
      </c>
      <c r="V67" s="7">
        <v>74.2</v>
      </c>
      <c r="W67" s="15">
        <f t="shared" si="1"/>
        <v>2982.098</v>
      </c>
      <c r="X67" s="7">
        <v>22.1</v>
      </c>
      <c r="Y67" s="7">
        <v>0.7</v>
      </c>
      <c r="Z67" s="15">
        <f t="shared" si="2"/>
        <v>916.33199999999999</v>
      </c>
      <c r="AA67" s="7"/>
      <c r="AB67" s="15">
        <f t="shared" si="3"/>
        <v>125.85600000000001</v>
      </c>
      <c r="AC67" s="7">
        <v>2.9</v>
      </c>
      <c r="AD67" s="7"/>
      <c r="AE67" s="7">
        <v>0.1</v>
      </c>
      <c r="AF67" s="7"/>
      <c r="AG67" s="7"/>
      <c r="AH67" s="7">
        <v>38.789000000000001</v>
      </c>
      <c r="AI67" s="7">
        <v>0</v>
      </c>
      <c r="AJ67" s="7">
        <v>1.234</v>
      </c>
      <c r="AK67" s="7">
        <v>40.023000000000003</v>
      </c>
      <c r="AL67" s="7">
        <v>12241</v>
      </c>
      <c r="AM67" s="7"/>
    </row>
    <row r="68" spans="1:39" x14ac:dyDescent="0.35">
      <c r="A68">
        <v>65</v>
      </c>
      <c r="B68" s="7" t="s">
        <v>107</v>
      </c>
      <c r="C68" s="7">
        <v>4</v>
      </c>
      <c r="D68" s="11">
        <v>32430</v>
      </c>
      <c r="E68" s="7">
        <v>123.62</v>
      </c>
      <c r="F68" s="7">
        <v>1485</v>
      </c>
      <c r="G68" s="7">
        <v>1856</v>
      </c>
      <c r="H68" s="7">
        <v>1570</v>
      </c>
      <c r="I68" s="7">
        <v>371</v>
      </c>
      <c r="J68" s="7">
        <v>6.61</v>
      </c>
      <c r="K68" s="7">
        <v>3.75</v>
      </c>
      <c r="L68" s="7">
        <v>3.0009999999999999</v>
      </c>
      <c r="M68" s="7">
        <v>0.247</v>
      </c>
      <c r="N68" s="7">
        <v>88.76</v>
      </c>
      <c r="O68" s="7">
        <v>56.9</v>
      </c>
      <c r="P68" s="14">
        <f t="shared" si="0"/>
        <v>64.105452906714731</v>
      </c>
      <c r="Q68" s="7">
        <v>46.7</v>
      </c>
      <c r="R68" s="7" t="s">
        <v>36</v>
      </c>
      <c r="S68" s="7" t="s">
        <v>43</v>
      </c>
      <c r="T68" s="7" t="s">
        <v>36</v>
      </c>
      <c r="U68" s="7">
        <v>0.67649999999999999</v>
      </c>
      <c r="V68" s="7">
        <v>2.2000000000000002</v>
      </c>
      <c r="W68" s="15">
        <f t="shared" si="1"/>
        <v>713.46</v>
      </c>
      <c r="X68" s="7">
        <v>45.3</v>
      </c>
      <c r="Y68" s="7">
        <v>18.899999999999999</v>
      </c>
      <c r="Z68" s="15">
        <f t="shared" si="2"/>
        <v>20820.059999999998</v>
      </c>
      <c r="AA68" s="7">
        <v>3.3</v>
      </c>
      <c r="AB68" s="15">
        <f t="shared" si="3"/>
        <v>250.42499999999993</v>
      </c>
      <c r="AC68" s="7">
        <v>4.0999999999999996</v>
      </c>
      <c r="AD68" s="7"/>
      <c r="AE68" s="7"/>
      <c r="AF68" s="7"/>
      <c r="AG68" s="7"/>
      <c r="AH68" s="7">
        <v>311.005</v>
      </c>
      <c r="AI68" s="7">
        <v>0</v>
      </c>
      <c r="AJ68" s="7">
        <v>12.135999999999999</v>
      </c>
      <c r="AK68" s="7">
        <v>323.14100000000002</v>
      </c>
      <c r="AL68" s="7">
        <v>94184</v>
      </c>
      <c r="AM68" s="7"/>
    </row>
    <row r="69" spans="1:39" x14ac:dyDescent="0.35">
      <c r="A69">
        <v>66</v>
      </c>
      <c r="B69" s="7" t="s">
        <v>108</v>
      </c>
      <c r="C69" s="7">
        <v>3</v>
      </c>
      <c r="D69" s="8">
        <v>21348</v>
      </c>
      <c r="E69" s="7">
        <v>97.96</v>
      </c>
      <c r="F69" s="7">
        <v>450</v>
      </c>
      <c r="G69" s="7">
        <v>1269</v>
      </c>
      <c r="H69" s="7">
        <v>895</v>
      </c>
      <c r="I69" s="7">
        <v>819</v>
      </c>
      <c r="J69" s="7">
        <v>17.34</v>
      </c>
      <c r="K69" s="7">
        <v>3.577</v>
      </c>
      <c r="L69" s="7">
        <v>8.36</v>
      </c>
      <c r="M69" s="7">
        <v>0.54400000000000004</v>
      </c>
      <c r="N69" s="7">
        <v>91.74</v>
      </c>
      <c r="O69" s="7">
        <v>46.82</v>
      </c>
      <c r="P69" s="14">
        <f t="shared" ref="P69:P73" si="4">+O69/N69*100</f>
        <v>51.035535208197082</v>
      </c>
      <c r="Q69" s="7">
        <v>73.900000000000006</v>
      </c>
      <c r="R69" s="7" t="s">
        <v>36</v>
      </c>
      <c r="S69" s="7" t="s">
        <v>37</v>
      </c>
      <c r="T69" s="7" t="s">
        <v>36</v>
      </c>
      <c r="U69" s="7">
        <v>0.65820000000000001</v>
      </c>
      <c r="V69" s="7">
        <v>41.3</v>
      </c>
      <c r="W69" s="15">
        <f t="shared" ref="W69:W73" si="5">+D69*(V69/100)</f>
        <v>8816.7240000000002</v>
      </c>
      <c r="X69" s="7">
        <v>37</v>
      </c>
      <c r="Y69" s="7">
        <v>2.6</v>
      </c>
      <c r="Z69" s="15">
        <f t="shared" ref="Z69:Z73" si="6">+D69*((X69+Y69)/100)</f>
        <v>8453.8080000000009</v>
      </c>
      <c r="AA69" s="7">
        <v>18.399999999999999</v>
      </c>
      <c r="AB69" s="15">
        <f t="shared" ref="AB69:AB73" si="7">+I69*((X69+Y69+AA69)/100)</f>
        <v>475.02</v>
      </c>
      <c r="AC69" s="7">
        <v>0.7</v>
      </c>
      <c r="AD69" s="7"/>
      <c r="AE69" s="7"/>
      <c r="AF69" s="7"/>
      <c r="AG69" s="7"/>
      <c r="AH69" s="7">
        <v>211.464</v>
      </c>
      <c r="AI69" s="7">
        <v>0</v>
      </c>
      <c r="AJ69" s="7">
        <v>1.371</v>
      </c>
      <c r="AK69" s="7">
        <v>323.14100000000002</v>
      </c>
      <c r="AL69" s="7">
        <v>94184</v>
      </c>
      <c r="AM69" s="7"/>
    </row>
    <row r="70" spans="1:39" hidden="1" x14ac:dyDescent="0.35">
      <c r="A70">
        <v>67</v>
      </c>
      <c r="B70" s="7" t="s">
        <v>109</v>
      </c>
      <c r="C70" s="7">
        <v>3</v>
      </c>
      <c r="D70" s="8">
        <v>10403</v>
      </c>
      <c r="E70" s="7">
        <v>55.67</v>
      </c>
      <c r="F70" s="7">
        <v>738</v>
      </c>
      <c r="G70" s="7">
        <v>2494</v>
      </c>
      <c r="H70" s="7">
        <v>1445</v>
      </c>
      <c r="I70" s="7">
        <v>1756</v>
      </c>
      <c r="J70" s="7">
        <v>38.409999999999997</v>
      </c>
      <c r="K70" s="7">
        <v>2.37</v>
      </c>
      <c r="L70" s="7">
        <v>31.545000000000002</v>
      </c>
      <c r="M70" s="7">
        <v>0.40300000000000002</v>
      </c>
      <c r="N70" s="7">
        <v>222.51</v>
      </c>
      <c r="O70" s="7">
        <v>71.13</v>
      </c>
      <c r="P70" s="14">
        <f t="shared" si="4"/>
        <v>31.967102602130243</v>
      </c>
      <c r="Q70" s="7">
        <v>72.760000000000005</v>
      </c>
      <c r="R70" s="7" t="s">
        <v>36</v>
      </c>
      <c r="S70" s="7" t="s">
        <v>37</v>
      </c>
      <c r="T70" s="7" t="s">
        <v>36</v>
      </c>
      <c r="U70" s="7">
        <v>6.54E-2</v>
      </c>
      <c r="V70" s="7">
        <v>96.6</v>
      </c>
      <c r="W70" s="15">
        <f t="shared" si="5"/>
        <v>10049.297999999999</v>
      </c>
      <c r="X70" s="7">
        <v>3</v>
      </c>
      <c r="Y70" s="7"/>
      <c r="Z70" s="15">
        <f t="shared" si="6"/>
        <v>312.08999999999997</v>
      </c>
      <c r="AA70" s="7">
        <v>0.1</v>
      </c>
      <c r="AB70" s="15">
        <f t="shared" si="7"/>
        <v>54.436</v>
      </c>
      <c r="AC70" s="7">
        <v>0.3</v>
      </c>
      <c r="AD70" s="7"/>
      <c r="AE70" s="7"/>
      <c r="AF70" s="7"/>
      <c r="AG70" s="7"/>
      <c r="AH70" s="7">
        <v>103.48099999999999</v>
      </c>
      <c r="AI70" s="7">
        <v>0</v>
      </c>
      <c r="AJ70" s="7">
        <v>0.17899999999999999</v>
      </c>
      <c r="AK70" s="7">
        <v>103.66</v>
      </c>
      <c r="AL70" s="7">
        <v>12649</v>
      </c>
      <c r="AM70" s="7"/>
    </row>
    <row r="71" spans="1:39" hidden="1" x14ac:dyDescent="0.35">
      <c r="A71">
        <v>68</v>
      </c>
      <c r="B71" s="7" t="s">
        <v>110</v>
      </c>
      <c r="C71" s="7">
        <v>3</v>
      </c>
      <c r="D71" s="8">
        <v>8523</v>
      </c>
      <c r="E71" s="7">
        <v>50.58</v>
      </c>
      <c r="F71" s="7">
        <v>1220</v>
      </c>
      <c r="G71" s="7">
        <v>2658</v>
      </c>
      <c r="H71" s="7">
        <v>1840</v>
      </c>
      <c r="I71" s="7">
        <v>1438</v>
      </c>
      <c r="J71" s="7">
        <v>30.66</v>
      </c>
      <c r="K71" s="7">
        <v>2.3889999999999998</v>
      </c>
      <c r="L71" s="7">
        <v>28.428000000000001</v>
      </c>
      <c r="M71" s="7">
        <v>0.433</v>
      </c>
      <c r="N71" s="7">
        <v>116.51</v>
      </c>
      <c r="O71" s="7">
        <v>62.58</v>
      </c>
      <c r="P71" s="14">
        <f t="shared" si="4"/>
        <v>53.712127714359283</v>
      </c>
      <c r="Q71" s="7">
        <v>50.92</v>
      </c>
      <c r="R71" s="7" t="s">
        <v>36</v>
      </c>
      <c r="S71" s="7" t="s">
        <v>37</v>
      </c>
      <c r="T71" s="7" t="s">
        <v>36</v>
      </c>
      <c r="U71" s="7">
        <v>0.39800000000000002</v>
      </c>
      <c r="V71" s="7">
        <v>75.2</v>
      </c>
      <c r="W71" s="15">
        <f t="shared" si="5"/>
        <v>6409.2960000000003</v>
      </c>
      <c r="X71" s="7">
        <v>18.5</v>
      </c>
      <c r="Y71" s="7">
        <v>0.2</v>
      </c>
      <c r="Z71" s="15">
        <f t="shared" si="6"/>
        <v>1593.8009999999999</v>
      </c>
      <c r="AA71" s="7">
        <v>3.8</v>
      </c>
      <c r="AB71" s="15">
        <f t="shared" si="7"/>
        <v>323.55</v>
      </c>
      <c r="AC71" s="7">
        <v>2.2999999999999998</v>
      </c>
      <c r="AD71" s="7"/>
      <c r="AE71" s="7"/>
      <c r="AF71" s="7"/>
      <c r="AG71" s="7"/>
      <c r="AH71" s="7">
        <v>82.911000000000001</v>
      </c>
      <c r="AI71" s="7">
        <v>0</v>
      </c>
      <c r="AJ71" s="7">
        <v>2.012</v>
      </c>
      <c r="AK71" s="7">
        <v>84.923000000000002</v>
      </c>
      <c r="AL71" s="7">
        <v>22791</v>
      </c>
      <c r="AM71" s="7"/>
    </row>
    <row r="72" spans="1:39" hidden="1" x14ac:dyDescent="0.35">
      <c r="A72">
        <v>69</v>
      </c>
      <c r="B72" s="7" t="s">
        <v>111</v>
      </c>
      <c r="C72" s="7">
        <v>3</v>
      </c>
      <c r="D72" s="8">
        <v>12313</v>
      </c>
      <c r="E72" s="7">
        <v>58.24</v>
      </c>
      <c r="F72" s="7">
        <v>239</v>
      </c>
      <c r="G72" s="7">
        <v>2681</v>
      </c>
      <c r="H72" s="7">
        <v>1414</v>
      </c>
      <c r="I72" s="7">
        <v>2442</v>
      </c>
      <c r="J72" s="7">
        <v>40.299999999999997</v>
      </c>
      <c r="K72" s="7">
        <v>2.1920000000000002</v>
      </c>
      <c r="L72" s="7">
        <v>41.93</v>
      </c>
      <c r="M72" s="7">
        <v>0.48099999999999998</v>
      </c>
      <c r="N72" s="7">
        <v>282.64</v>
      </c>
      <c r="O72" s="7">
        <v>72.13</v>
      </c>
      <c r="P72" s="14">
        <f t="shared" si="4"/>
        <v>25.520096235493916</v>
      </c>
      <c r="Q72" s="7">
        <v>107.01</v>
      </c>
      <c r="R72" s="7" t="s">
        <v>36</v>
      </c>
      <c r="S72" s="7" t="s">
        <v>37</v>
      </c>
      <c r="T72" s="7" t="s">
        <v>36</v>
      </c>
      <c r="U72" s="7">
        <v>3.1800000000000002E-2</v>
      </c>
      <c r="V72" s="7">
        <v>98.4</v>
      </c>
      <c r="W72" s="15">
        <f t="shared" si="5"/>
        <v>12115.992000000002</v>
      </c>
      <c r="X72" s="7">
        <v>1.2</v>
      </c>
      <c r="Y72" s="7"/>
      <c r="Z72" s="15">
        <f t="shared" si="6"/>
        <v>147.756</v>
      </c>
      <c r="AA72" s="7"/>
      <c r="AB72" s="15">
        <f t="shared" si="7"/>
        <v>29.304000000000002</v>
      </c>
      <c r="AC72" s="7">
        <v>0.4</v>
      </c>
      <c r="AD72" s="7"/>
      <c r="AE72" s="7"/>
      <c r="AF72" s="7"/>
      <c r="AG72" s="7"/>
      <c r="AH72" s="7">
        <v>122.373</v>
      </c>
      <c r="AI72" s="7">
        <v>0</v>
      </c>
      <c r="AJ72" s="7">
        <v>0.3</v>
      </c>
      <c r="AK72" s="7">
        <v>122.672</v>
      </c>
      <c r="AL72" s="7">
        <v>18182</v>
      </c>
      <c r="AM72" s="7"/>
    </row>
    <row r="73" spans="1:39" hidden="1" x14ac:dyDescent="0.35">
      <c r="A73">
        <v>70</v>
      </c>
      <c r="B73" s="7" t="s">
        <v>112</v>
      </c>
      <c r="C73" s="7">
        <v>2</v>
      </c>
      <c r="D73" s="8">
        <v>6540</v>
      </c>
      <c r="E73" s="7">
        <v>51</v>
      </c>
      <c r="F73" s="7">
        <v>1852</v>
      </c>
      <c r="G73" s="7">
        <v>2456</v>
      </c>
      <c r="H73" s="7">
        <v>2211</v>
      </c>
      <c r="I73" s="7">
        <v>604</v>
      </c>
      <c r="J73" s="7">
        <v>16.04</v>
      </c>
      <c r="K73" s="7">
        <v>3.165</v>
      </c>
      <c r="L73" s="7">
        <v>11.843999999999999</v>
      </c>
      <c r="M73" s="7">
        <v>0.58799999999999997</v>
      </c>
      <c r="N73" s="7">
        <v>81.319999999999993</v>
      </c>
      <c r="O73" s="7">
        <v>69.5</v>
      </c>
      <c r="P73" s="14">
        <f t="shared" si="4"/>
        <v>85.464830300049201</v>
      </c>
      <c r="Q73" s="7">
        <v>58.07</v>
      </c>
      <c r="R73" s="7" t="s">
        <v>36</v>
      </c>
      <c r="S73" s="7" t="s">
        <v>37</v>
      </c>
      <c r="T73" s="7" t="s">
        <v>36</v>
      </c>
      <c r="U73" s="7">
        <v>0.25419999999999998</v>
      </c>
      <c r="V73" s="7">
        <v>85.5</v>
      </c>
      <c r="W73" s="15">
        <f t="shared" si="5"/>
        <v>5591.7</v>
      </c>
      <c r="X73" s="7">
        <v>11.9</v>
      </c>
      <c r="Y73" s="7">
        <v>1.1000000000000001</v>
      </c>
      <c r="Z73" s="15">
        <f t="shared" si="6"/>
        <v>850.2</v>
      </c>
      <c r="AA73" s="7">
        <v>0.7</v>
      </c>
      <c r="AB73" s="15">
        <f t="shared" si="7"/>
        <v>82.74799999999999</v>
      </c>
      <c r="AC73" s="7">
        <v>0.7</v>
      </c>
      <c r="AD73" s="7"/>
      <c r="AE73" s="7"/>
      <c r="AF73" s="7"/>
      <c r="AG73" s="7"/>
      <c r="AH73" s="7">
        <v>64.813999999999993</v>
      </c>
      <c r="AI73" s="7">
        <v>0</v>
      </c>
      <c r="AJ73" s="7">
        <v>0.35199999999999998</v>
      </c>
      <c r="AK73" s="7">
        <v>65.165999999999997</v>
      </c>
      <c r="AL73" s="7">
        <v>3300</v>
      </c>
      <c r="AM73" s="7"/>
    </row>
    <row r="74" spans="1:39" x14ac:dyDescent="0.35">
      <c r="B74" s="7"/>
      <c r="C74" s="7" t="s">
        <v>118</v>
      </c>
      <c r="D74" s="10">
        <f>SUM(D4:D73)</f>
        <v>706549</v>
      </c>
      <c r="E74" s="7"/>
      <c r="F74" s="7" t="s">
        <v>33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16">
        <f>SUM(W4:W73)</f>
        <v>453781.34200000012</v>
      </c>
      <c r="X74" s="7"/>
      <c r="Y74" s="7"/>
      <c r="Z74" s="16">
        <f>SUM(Z4:Z73)</f>
        <v>204245.87040000001</v>
      </c>
      <c r="AA74" s="7"/>
      <c r="AB74" s="16">
        <f>SUM(AB4:AB73)</f>
        <v>21436.577300000001</v>
      </c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</row>
    <row r="75" spans="1:39" hidden="1" x14ac:dyDescent="0.35">
      <c r="B75" s="7"/>
      <c r="C75" s="7" t="s">
        <v>45</v>
      </c>
      <c r="D75" s="15">
        <f>GEOMEAN(D4:D73)</f>
        <v>9005.4522390467118</v>
      </c>
      <c r="E75" s="8">
        <f t="shared" ref="E75:AM75" si="8">GEOMEAN(E4:E73)</f>
        <v>53.133276481840475</v>
      </c>
      <c r="F75" s="8">
        <f>AVERAGE(F4:F73)</f>
        <v>666.15714285714284</v>
      </c>
      <c r="G75" s="8">
        <f t="shared" si="8"/>
        <v>1562.5149361426284</v>
      </c>
      <c r="H75" s="8">
        <f t="shared" si="8"/>
        <v>779.09588200121516</v>
      </c>
      <c r="I75" s="8">
        <f t="shared" si="8"/>
        <v>990.29908537316931</v>
      </c>
      <c r="J75" s="8">
        <f t="shared" si="8"/>
        <v>19.959468235953981</v>
      </c>
      <c r="K75" s="8">
        <f t="shared" si="8"/>
        <v>2.6362006341010131</v>
      </c>
      <c r="L75" s="8">
        <f t="shared" si="8"/>
        <v>18.130964257415425</v>
      </c>
      <c r="M75" s="8">
        <f t="shared" si="8"/>
        <v>0.35283904328092708</v>
      </c>
      <c r="N75" s="8">
        <f t="shared" si="8"/>
        <v>136.81976055010657</v>
      </c>
      <c r="O75" s="8">
        <f t="shared" si="8"/>
        <v>65.127868318660163</v>
      </c>
      <c r="P75" s="8">
        <f t="shared" ref="P75" si="9">GEOMEAN(P4:P73)</f>
        <v>47.60121495374846</v>
      </c>
      <c r="Q75" s="8">
        <f t="shared" si="8"/>
        <v>61.395856019390898</v>
      </c>
      <c r="R75" s="8" t="e">
        <f t="shared" si="8"/>
        <v>#NUM!</v>
      </c>
      <c r="S75" s="8" t="e">
        <f t="shared" si="8"/>
        <v>#NUM!</v>
      </c>
      <c r="T75" s="8" t="e">
        <f t="shared" si="8"/>
        <v>#NUM!</v>
      </c>
      <c r="U75" s="8">
        <f t="shared" si="8"/>
        <v>0.33550354319889525</v>
      </c>
      <c r="V75" s="8">
        <f t="shared" si="8"/>
        <v>61.379105242939417</v>
      </c>
      <c r="W75" s="8">
        <f t="shared" ref="W75" si="10">GEOMEAN(W4:W73)</f>
        <v>5527.4660074071253</v>
      </c>
      <c r="X75" s="8">
        <f t="shared" si="8"/>
        <v>16.924682577460313</v>
      </c>
      <c r="Y75" s="8">
        <f t="shared" si="8"/>
        <v>1.2204424950409061</v>
      </c>
      <c r="Z75" s="8">
        <f t="shared" ref="Z75" si="11">GEOMEAN(Z4:Z73)</f>
        <v>1652.3186815091574</v>
      </c>
      <c r="AA75" s="8">
        <f t="shared" si="8"/>
        <v>1.9717410901165862</v>
      </c>
      <c r="AB75" s="8">
        <f t="shared" ref="AB75" si="12">GEOMEAN(AB4:AB73)</f>
        <v>210.765265019651</v>
      </c>
      <c r="AC75" s="8">
        <f t="shared" si="8"/>
        <v>1.3809610114916009</v>
      </c>
      <c r="AD75" s="8">
        <f t="shared" si="8"/>
        <v>0.36342411856642798</v>
      </c>
      <c r="AE75" s="8">
        <f t="shared" si="8"/>
        <v>0.2155228855539861</v>
      </c>
      <c r="AF75" s="8">
        <f t="shared" si="8"/>
        <v>0.73547612704420318</v>
      </c>
      <c r="AG75" s="8">
        <f t="shared" si="8"/>
        <v>0.6</v>
      </c>
      <c r="AH75" s="8">
        <f t="shared" si="8"/>
        <v>157.11725754578686</v>
      </c>
      <c r="AI75" s="8" t="e">
        <f t="shared" si="8"/>
        <v>#NUM!</v>
      </c>
      <c r="AJ75" s="8" t="e">
        <f t="shared" si="8"/>
        <v>#NUM!</v>
      </c>
      <c r="AK75" s="8">
        <f t="shared" si="8"/>
        <v>93.303065113953863</v>
      </c>
      <c r="AL75" s="8">
        <f t="shared" si="8"/>
        <v>16582.140881646239</v>
      </c>
      <c r="AM75" s="8" t="e">
        <f t="shared" si="8"/>
        <v>#NUM!</v>
      </c>
    </row>
    <row r="76" spans="1:39" hidden="1" x14ac:dyDescent="0.35">
      <c r="B76" s="7"/>
      <c r="C76" s="7" t="s">
        <v>46</v>
      </c>
      <c r="D76" s="15">
        <f>MIN(D4:D73)</f>
        <v>3981</v>
      </c>
      <c r="E76" s="8">
        <f t="shared" ref="E76:AM76" si="13">MIN(E4:E74)</f>
        <v>10.17</v>
      </c>
      <c r="F76" s="8">
        <f t="shared" si="13"/>
        <v>-9</v>
      </c>
      <c r="G76" s="8">
        <f t="shared" si="13"/>
        <v>38</v>
      </c>
      <c r="H76" s="8">
        <f t="shared" si="13"/>
        <v>12</v>
      </c>
      <c r="I76" s="8">
        <f t="shared" si="13"/>
        <v>47</v>
      </c>
      <c r="J76" s="8">
        <f t="shared" si="13"/>
        <v>3.2</v>
      </c>
      <c r="K76" s="8">
        <f t="shared" si="13"/>
        <v>1.4670000000000001</v>
      </c>
      <c r="L76" s="8">
        <f t="shared" si="13"/>
        <v>0.67</v>
      </c>
      <c r="M76" s="8">
        <f t="shared" si="13"/>
        <v>0.10100000000000001</v>
      </c>
      <c r="N76" s="8">
        <f t="shared" si="13"/>
        <v>81.319999999999993</v>
      </c>
      <c r="O76" s="8">
        <f t="shared" si="13"/>
        <v>43.94</v>
      </c>
      <c r="P76" s="8">
        <f t="shared" ref="P76" si="14">MIN(P4:P74)</f>
        <v>24.178284622503504</v>
      </c>
      <c r="Q76" s="8">
        <f t="shared" si="13"/>
        <v>36.51</v>
      </c>
      <c r="R76" s="8">
        <f t="shared" si="13"/>
        <v>0</v>
      </c>
      <c r="S76" s="8">
        <f t="shared" si="13"/>
        <v>0</v>
      </c>
      <c r="T76" s="8">
        <f t="shared" si="13"/>
        <v>0</v>
      </c>
      <c r="U76" s="8">
        <f t="shared" si="13"/>
        <v>3.1800000000000002E-2</v>
      </c>
      <c r="V76" s="8">
        <f t="shared" si="13"/>
        <v>2.2000000000000002</v>
      </c>
      <c r="W76" s="8">
        <f>MIN(W4:W73)</f>
        <v>713.46</v>
      </c>
      <c r="X76" s="8">
        <f t="shared" si="13"/>
        <v>1.1000000000000001</v>
      </c>
      <c r="Y76" s="8">
        <f t="shared" si="13"/>
        <v>0.1</v>
      </c>
      <c r="Z76" s="8">
        <f>MIN(Z4:Z73)</f>
        <v>71.658000000000015</v>
      </c>
      <c r="AA76" s="8">
        <f>MIN(AA4:AA73)</f>
        <v>0.09</v>
      </c>
      <c r="AB76" s="8">
        <f>MIN(AB4:AB73)</f>
        <v>25.620000000000005</v>
      </c>
      <c r="AC76" s="8">
        <f t="shared" si="13"/>
        <v>0.1</v>
      </c>
      <c r="AD76" s="8"/>
      <c r="AE76" s="8"/>
      <c r="AF76" s="8"/>
      <c r="AG76" s="8"/>
      <c r="AH76" s="8">
        <f t="shared" si="13"/>
        <v>38.789000000000001</v>
      </c>
      <c r="AI76" s="8">
        <f t="shared" si="13"/>
        <v>0</v>
      </c>
      <c r="AJ76" s="8">
        <f t="shared" si="13"/>
        <v>0</v>
      </c>
      <c r="AK76" s="8">
        <f t="shared" si="13"/>
        <v>39.756</v>
      </c>
      <c r="AL76" s="8">
        <f t="shared" si="13"/>
        <v>2505</v>
      </c>
      <c r="AM76" s="8">
        <f t="shared" si="13"/>
        <v>0</v>
      </c>
    </row>
    <row r="77" spans="1:39" x14ac:dyDescent="0.35">
      <c r="B77" s="7"/>
      <c r="C77" s="7" t="s">
        <v>47</v>
      </c>
      <c r="D77" s="15">
        <f>MAX(D4:D73)</f>
        <v>32430</v>
      </c>
      <c r="E77" s="8">
        <f t="shared" ref="E77:AM77" si="15">MAX(E4:E74)</f>
        <v>134.84</v>
      </c>
      <c r="F77" s="8">
        <f>MAX(F4:F74)</f>
        <v>2273</v>
      </c>
      <c r="G77" s="8">
        <f t="shared" si="15"/>
        <v>3603</v>
      </c>
      <c r="H77" s="8">
        <f t="shared" si="15"/>
        <v>2437</v>
      </c>
      <c r="I77" s="8">
        <f>MAX(I4:I73)</f>
        <v>3398</v>
      </c>
      <c r="J77" s="8">
        <f>MAX(J4:J73)</f>
        <v>44.5</v>
      </c>
      <c r="K77" s="8">
        <f t="shared" si="15"/>
        <v>6.4470000000000001</v>
      </c>
      <c r="L77" s="8">
        <f>MAX(L4:L73)</f>
        <v>66.113</v>
      </c>
      <c r="M77" s="8">
        <f t="shared" si="15"/>
        <v>0.70399999999999996</v>
      </c>
      <c r="N77" s="8">
        <f t="shared" si="15"/>
        <v>334.97</v>
      </c>
      <c r="O77" s="8">
        <f t="shared" si="15"/>
        <v>84.14</v>
      </c>
      <c r="P77" s="8">
        <f t="shared" ref="P77" si="16">MAX(P4:P74)</f>
        <v>90.895590587160143</v>
      </c>
      <c r="Q77" s="8">
        <f t="shared" si="15"/>
        <v>116.71</v>
      </c>
      <c r="R77" s="8">
        <f t="shared" si="15"/>
        <v>0</v>
      </c>
      <c r="S77" s="8">
        <f t="shared" si="15"/>
        <v>0</v>
      </c>
      <c r="T77" s="8">
        <f t="shared" si="15"/>
        <v>0</v>
      </c>
      <c r="U77" s="8">
        <f t="shared" si="15"/>
        <v>0.74909999999999999</v>
      </c>
      <c r="V77" s="8">
        <f t="shared" si="15"/>
        <v>98.4</v>
      </c>
      <c r="W77" s="8">
        <f>MAX(W4:W73)</f>
        <v>23146.877999999997</v>
      </c>
      <c r="X77" s="8">
        <f t="shared" si="15"/>
        <v>136.6</v>
      </c>
      <c r="Y77" s="8">
        <f t="shared" si="15"/>
        <v>28.9</v>
      </c>
      <c r="Z77" s="8">
        <f>MAX(Z4:Z73)</f>
        <v>20820.059999999998</v>
      </c>
      <c r="AA77" s="8">
        <f>MAX(AA4:AA73)</f>
        <v>29</v>
      </c>
      <c r="AB77" s="8">
        <f>MAX(AB4:AB73)</f>
        <v>1880.3619999999996</v>
      </c>
      <c r="AC77" s="8">
        <f t="shared" si="15"/>
        <v>42.4</v>
      </c>
      <c r="AD77" s="8"/>
      <c r="AE77" s="8"/>
      <c r="AF77" s="8"/>
      <c r="AG77" s="8"/>
      <c r="AH77" s="8">
        <f t="shared" si="15"/>
        <v>104649</v>
      </c>
      <c r="AI77" s="8">
        <f t="shared" si="15"/>
        <v>0.6</v>
      </c>
      <c r="AJ77" s="8">
        <f t="shared" si="15"/>
        <v>4690</v>
      </c>
      <c r="AK77" s="8">
        <f t="shared" si="15"/>
        <v>414.03699999999998</v>
      </c>
      <c r="AL77" s="8">
        <f t="shared" si="15"/>
        <v>263025</v>
      </c>
      <c r="AM77" s="8">
        <f t="shared" si="15"/>
        <v>0</v>
      </c>
    </row>
    <row r="78" spans="1:39" ht="43.5" hidden="1" x14ac:dyDescent="0.35">
      <c r="B78" s="7"/>
      <c r="C78" s="1" t="s">
        <v>3</v>
      </c>
      <c r="D78" s="1" t="s">
        <v>2</v>
      </c>
      <c r="E78" s="1" t="s">
        <v>5</v>
      </c>
      <c r="F78" s="13" t="s">
        <v>7</v>
      </c>
      <c r="G78" s="9" t="s">
        <v>8</v>
      </c>
      <c r="H78" s="9" t="s">
        <v>9</v>
      </c>
      <c r="I78" s="2" t="s">
        <v>10</v>
      </c>
      <c r="J78" s="2" t="s">
        <v>11</v>
      </c>
      <c r="K78" s="2" t="s">
        <v>4</v>
      </c>
      <c r="L78" s="2" t="s">
        <v>12</v>
      </c>
      <c r="M78" s="2" t="s">
        <v>13</v>
      </c>
      <c r="N78" s="2" t="s">
        <v>35</v>
      </c>
      <c r="O78" s="2" t="s">
        <v>14</v>
      </c>
      <c r="P78" s="2"/>
      <c r="Q78" s="2" t="s">
        <v>15</v>
      </c>
      <c r="R78" s="3" t="s">
        <v>17</v>
      </c>
      <c r="S78" s="3" t="s">
        <v>18</v>
      </c>
      <c r="T78" s="3" t="s">
        <v>19</v>
      </c>
      <c r="U78" s="2" t="s">
        <v>20</v>
      </c>
      <c r="V78" s="6" t="s">
        <v>25</v>
      </c>
      <c r="W78" s="6"/>
      <c r="X78" s="6" t="s">
        <v>21</v>
      </c>
      <c r="Y78" s="6" t="s">
        <v>22</v>
      </c>
      <c r="Z78" s="6"/>
      <c r="AA78" s="6" t="s">
        <v>23</v>
      </c>
      <c r="AB78" s="6"/>
      <c r="AC78" s="6" t="s">
        <v>24</v>
      </c>
      <c r="AD78" s="6" t="s">
        <v>113</v>
      </c>
      <c r="AE78" s="6" t="s">
        <v>114</v>
      </c>
      <c r="AF78" s="6" t="s">
        <v>115</v>
      </c>
      <c r="AG78" s="6" t="s">
        <v>116</v>
      </c>
      <c r="AH78" s="3" t="s">
        <v>29</v>
      </c>
      <c r="AI78" s="3" t="s">
        <v>30</v>
      </c>
      <c r="AJ78" s="3" t="s">
        <v>31</v>
      </c>
      <c r="AK78" s="6" t="s">
        <v>26</v>
      </c>
      <c r="AL78" s="6" t="s">
        <v>27</v>
      </c>
    </row>
    <row r="79" spans="1:39" x14ac:dyDescent="0.3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</row>
    <row r="80" spans="1:39" x14ac:dyDescent="0.3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</row>
    <row r="81" spans="2:39" x14ac:dyDescent="0.3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</row>
    <row r="82" spans="2:39" x14ac:dyDescent="0.3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</row>
    <row r="83" spans="2:39" x14ac:dyDescent="0.3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</row>
    <row r="84" spans="2:39" x14ac:dyDescent="0.3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</row>
    <row r="85" spans="2:39" x14ac:dyDescent="0.3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</row>
    <row r="86" spans="2:39" x14ac:dyDescent="0.3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</row>
    <row r="87" spans="2:39" x14ac:dyDescent="0.3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</row>
    <row r="88" spans="2:39" x14ac:dyDescent="0.3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</row>
    <row r="89" spans="2:39" x14ac:dyDescent="0.3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</row>
    <row r="90" spans="2:39" x14ac:dyDescent="0.3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</row>
    <row r="91" spans="2:39" x14ac:dyDescent="0.3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</row>
    <row r="92" spans="2:39" x14ac:dyDescent="0.3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</row>
    <row r="93" spans="2:39" x14ac:dyDescent="0.3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</row>
    <row r="94" spans="2:39" x14ac:dyDescent="0.3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</row>
    <row r="95" spans="2:39" x14ac:dyDescent="0.3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</row>
    <row r="96" spans="2:39" x14ac:dyDescent="0.3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</row>
    <row r="97" spans="2:39" x14ac:dyDescent="0.3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</row>
    <row r="98" spans="2:39" x14ac:dyDescent="0.3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</row>
    <row r="99" spans="2:39" x14ac:dyDescent="0.3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</row>
    <row r="100" spans="2:39" x14ac:dyDescent="0.3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</row>
    <row r="101" spans="2:39" x14ac:dyDescent="0.3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</row>
    <row r="102" spans="2:39" x14ac:dyDescent="0.3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</row>
    <row r="103" spans="2:39" x14ac:dyDescent="0.3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</row>
    <row r="104" spans="2:39" x14ac:dyDescent="0.3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</row>
    <row r="105" spans="2:39" x14ac:dyDescent="0.3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</row>
    <row r="106" spans="2:39" x14ac:dyDescent="0.3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</row>
    <row r="107" spans="2:39" x14ac:dyDescent="0.3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</row>
    <row r="108" spans="2:39" x14ac:dyDescent="0.3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</row>
    <row r="109" spans="2:39" x14ac:dyDescent="0.3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</row>
    <row r="110" spans="2:39" x14ac:dyDescent="0.3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</row>
    <row r="111" spans="2:39" x14ac:dyDescent="0.3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</row>
    <row r="112" spans="2:39" x14ac:dyDescent="0.3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</row>
    <row r="113" spans="2:39" x14ac:dyDescent="0.3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</row>
    <row r="114" spans="2:39" x14ac:dyDescent="0.3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</row>
    <row r="115" spans="2:39" x14ac:dyDescent="0.3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</row>
    <row r="116" spans="2:39" x14ac:dyDescent="0.3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</row>
    <row r="117" spans="2:39" x14ac:dyDescent="0.3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</row>
    <row r="118" spans="2:39" x14ac:dyDescent="0.3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</row>
    <row r="119" spans="2:39" x14ac:dyDescent="0.3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</row>
    <row r="120" spans="2:39" x14ac:dyDescent="0.3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</row>
    <row r="121" spans="2:39" x14ac:dyDescent="0.3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</row>
    <row r="122" spans="2:39" x14ac:dyDescent="0.3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</row>
    <row r="123" spans="2:39" x14ac:dyDescent="0.3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</row>
    <row r="124" spans="2:39" x14ac:dyDescent="0.3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</row>
    <row r="125" spans="2:39" x14ac:dyDescent="0.3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</row>
    <row r="126" spans="2:39" x14ac:dyDescent="0.3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</row>
    <row r="127" spans="2:39" x14ac:dyDescent="0.3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</row>
    <row r="128" spans="2:39" x14ac:dyDescent="0.3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</row>
    <row r="129" spans="2:39" x14ac:dyDescent="0.35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</row>
    <row r="130" spans="2:39" x14ac:dyDescent="0.35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</row>
    <row r="131" spans="2:39" x14ac:dyDescent="0.35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</row>
    <row r="132" spans="2:39" x14ac:dyDescent="0.35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</row>
    <row r="133" spans="2:39" x14ac:dyDescent="0.35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</row>
    <row r="134" spans="2:39" x14ac:dyDescent="0.35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</row>
    <row r="135" spans="2:39" x14ac:dyDescent="0.35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</row>
    <row r="136" spans="2:39" x14ac:dyDescent="0.35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</row>
    <row r="137" spans="2:39" x14ac:dyDescent="0.35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</row>
    <row r="138" spans="2:39" x14ac:dyDescent="0.3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</row>
    <row r="139" spans="2:39" x14ac:dyDescent="0.35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</row>
    <row r="140" spans="2:39" x14ac:dyDescent="0.35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</row>
    <row r="141" spans="2:39" x14ac:dyDescent="0.35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</row>
    <row r="142" spans="2:39" x14ac:dyDescent="0.35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</row>
    <row r="143" spans="2:39" x14ac:dyDescent="0.35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</row>
    <row r="144" spans="2:39" x14ac:dyDescent="0.35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</row>
    <row r="145" spans="2:39" x14ac:dyDescent="0.35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</row>
    <row r="146" spans="2:39" x14ac:dyDescent="0.35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</row>
    <row r="147" spans="2:39" x14ac:dyDescent="0.35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</row>
    <row r="148" spans="2:39" x14ac:dyDescent="0.3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</row>
    <row r="149" spans="2:39" x14ac:dyDescent="0.3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</row>
    <row r="150" spans="2:39" x14ac:dyDescent="0.3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</row>
    <row r="151" spans="2:39" x14ac:dyDescent="0.3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</row>
    <row r="152" spans="2:39" x14ac:dyDescent="0.35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</row>
    <row r="153" spans="2:39" x14ac:dyDescent="0.35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</row>
    <row r="154" spans="2:39" x14ac:dyDescent="0.35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</row>
  </sheetData>
  <autoFilter ref="A1:AM78" xr:uid="{00000000-0009-0000-0000-000001000000}">
    <filterColumn colId="25">
      <customFilters>
        <customFilter operator="greaterThan" val="5000"/>
      </customFilters>
    </filterColumn>
  </autoFilter>
  <mergeCells count="3">
    <mergeCell ref="R2:T2"/>
    <mergeCell ref="AK2:AL2"/>
    <mergeCell ref="AH2:A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esc-erosion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INIFAP-MOVIL</dc:creator>
  <cp:lastModifiedBy>Alma Liz Vargas de la Mora</cp:lastModifiedBy>
  <dcterms:created xsi:type="dcterms:W3CDTF">2025-10-03T20:12:40Z</dcterms:created>
  <dcterms:modified xsi:type="dcterms:W3CDTF">2026-09-08T03:52:46Z</dcterms:modified>
</cp:coreProperties>
</file>